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48" windowWidth="12852" windowHeight="3636" tabRatio="805" activeTab="1"/>
  </bookViews>
  <sheets>
    <sheet name="template" sheetId="1" r:id="rId1"/>
    <sheet name="JUNIOR_D" sheetId="2" r:id="rId2"/>
    <sheet name="SENIOR_D" sheetId="3" r:id="rId3"/>
    <sheet name="Junior_Senior_C" sheetId="4" r:id="rId4"/>
    <sheet name="teams" sheetId="5" r:id="rId5"/>
    <sheet name="Work Area" sheetId="6" r:id="rId6"/>
    <sheet name="individual" sheetId="7" r:id="rId7"/>
    <sheet name="champs" sheetId="8" r:id="rId8"/>
    <sheet name="results" sheetId="9" r:id="rId9"/>
    <sheet name="Sheet1" sheetId="10" r:id="rId10"/>
    <sheet name="Sheet2" sheetId="11" r:id="rId11"/>
    <sheet name="Classroom Score Sheet" sheetId="12" r:id="rId12"/>
    <sheet name="work" sheetId="13" r:id="rId13"/>
    <sheet name="Barn Score Sheet" sheetId="14" r:id="rId14"/>
    <sheet name="megaroom" sheetId="15" r:id="rId15"/>
    <sheet name="Original_bkup" sheetId="16" r:id="rId16"/>
    <sheet name="bkup_format" sheetId="17" r:id="rId17"/>
    <sheet name="master_bkup" sheetId="18" state="hidden" r:id="rId18"/>
  </sheets>
  <externalReferences>
    <externalReference r:id="rId21"/>
  </externalReferences>
  <definedNames>
    <definedName name="Captain" localSheetId="11">'Classroom Score Sheet'!$C$6</definedName>
    <definedName name="Captain">'Work Area'!$K$8</definedName>
    <definedName name="champs">'champs'!$B$42:$F$70</definedName>
    <definedName name="Division" localSheetId="13">'[1]Classroom Score Sheet'!$X$1</definedName>
    <definedName name="Division" localSheetId="11">'Classroom Score Sheet'!$J$1</definedName>
    <definedName name="division">'Work Area'!$B$1</definedName>
    <definedName name="Name1">#REF!</definedName>
    <definedName name="Name2" localSheetId="11">'Classroom Score Sheet'!$C$7</definedName>
    <definedName name="Name2">'[1]Classroom Score Sheet'!$C$7</definedName>
    <definedName name="Name3" localSheetId="11">'Classroom Score Sheet'!$C$8</definedName>
    <definedName name="Name3">'[1]Classroom Score Sheet'!$C$8</definedName>
    <definedName name="Name4" localSheetId="11">'Classroom Score Sheet'!$C$9</definedName>
    <definedName name="Name4">'[1]Classroom Score Sheet'!$C$9</definedName>
    <definedName name="Number">'Classroom Score Sheet'!$G$1</definedName>
    <definedName name="Pinny1">'Classroom Score Sheet'!$B$6</definedName>
    <definedName name="Pinny2">'Classroom Score Sheet'!$B$7</definedName>
    <definedName name="Pinny3">'Classroom Score Sheet'!$B$8</definedName>
    <definedName name="Pinny4">'Classroom Score Sheet'!$B$9</definedName>
    <definedName name="_xlnm.Print_Area" localSheetId="16">'SENIOR_D'!$A$37:$V$144</definedName>
    <definedName name="_xlnm.Print_Area" localSheetId="7">'champs'!$B$42:$F$70</definedName>
    <definedName name="_xlnm.Print_Area" localSheetId="11">'Classroom Score Sheet'!$A$1:$R$16</definedName>
    <definedName name="_xlnm.Print_Area" localSheetId="1">'JUNIOR_D'!$A$1:$V$360</definedName>
    <definedName name="_xlnm.Print_Area" localSheetId="3">'Junior_Senior_C'!$A$1:$V$144</definedName>
    <definedName name="_xlnm.Print_Area" localSheetId="14">'megaroom'!$A$4:$P$68</definedName>
    <definedName name="_xlnm.Print_Area" localSheetId="8">'results'!$A$3:$D$22</definedName>
    <definedName name="_xlnm.Print_Area" localSheetId="2">'SENIOR_D'!$A$1:$V$360</definedName>
    <definedName name="_xlnm.Print_Area" localSheetId="9">'Sheet1'!$B$2:$K$34</definedName>
    <definedName name="_xlnm.Print_Area" localSheetId="4">'teams'!$E$5:$M$38</definedName>
    <definedName name="_xlnm.Print_Area" localSheetId="5">'Work Area'!$A$16:$Q$38</definedName>
    <definedName name="_xlnm.Print_Titles" localSheetId="4">'teams'!$A:$D</definedName>
    <definedName name="Rating1" localSheetId="11">'Classroom Score Sheet'!$A$6</definedName>
    <definedName name="Rating1">'[1]Classroom Score Sheet'!$A$6</definedName>
    <definedName name="Rating2" localSheetId="11">'Classroom Score Sheet'!$A$7</definedName>
    <definedName name="Rating2">'[1]Classroom Score Sheet'!$A$7</definedName>
    <definedName name="Rating3" localSheetId="11">'Classroom Score Sheet'!$A$8</definedName>
    <definedName name="Rating3">'[1]Classroom Score Sheet'!$A$8</definedName>
    <definedName name="Rating4" localSheetId="11">'Classroom Score Sheet'!$A$9</definedName>
    <definedName name="Rating4">'[1]Classroom Score Sheet'!$A$9</definedName>
    <definedName name="Section" localSheetId="13">'[1]Classroom Score Sheet'!$AC$1</definedName>
    <definedName name="Section" localSheetId="11">'Classroom Score Sheet'!$M$1</definedName>
    <definedName name="section">'Work Area'!$E$1</definedName>
    <definedName name="section1">'Work Area'!$B$3</definedName>
    <definedName name="section2">'Work Area'!$B$4</definedName>
    <definedName name="section3">'Work Area'!$B$5</definedName>
    <definedName name="section4">'Work Area'!$B$6</definedName>
    <definedName name="section5">'Work Area'!$B$7</definedName>
    <definedName name="section6">'Work Area'!$B$8</definedName>
    <definedName name="section7">'Work Area'!#REF!</definedName>
    <definedName name="section8">'Work Area'!#REF!</definedName>
    <definedName name="stall1" localSheetId="13">#REF!</definedName>
    <definedName name="stall1" localSheetId="11">#REF!</definedName>
    <definedName name="stall1">'Work Area'!$B$14</definedName>
    <definedName name="stall2" localSheetId="13">#REF!</definedName>
    <definedName name="stall2" localSheetId="11">#REF!</definedName>
    <definedName name="stall2">'Work Area'!$C$14</definedName>
    <definedName name="stall3" localSheetId="13">#REF!</definedName>
    <definedName name="stall3" localSheetId="11">#REF!</definedName>
    <definedName name="stall3">'Work Area'!$D$14</definedName>
    <definedName name="stall4" localSheetId="13">#REF!</definedName>
    <definedName name="stall4" localSheetId="11">#REF!</definedName>
    <definedName name="stall4">'Work Area'!$E$14</definedName>
    <definedName name="stall5" localSheetId="13">#REF!</definedName>
    <definedName name="stall5" localSheetId="11">#REF!</definedName>
    <definedName name="stall5">'Work Area'!$F$14</definedName>
    <definedName name="Team">'Classroom Score Sheet'!$C$1</definedName>
    <definedName name="teamname">'champs'!$A$38:$B$96</definedName>
  </definedNames>
  <calcPr fullCalcOnLoad="1"/>
</workbook>
</file>

<file path=xl/sharedStrings.xml><?xml version="1.0" encoding="utf-8"?>
<sst xmlns="http://schemas.openxmlformats.org/spreadsheetml/2006/main" count="4124" uniqueCount="197">
  <si>
    <t>Rating</t>
  </si>
  <si>
    <t>Classroom Scores</t>
  </si>
  <si>
    <t>Round</t>
  </si>
  <si>
    <t>Team</t>
  </si>
  <si>
    <t>Name</t>
  </si>
  <si>
    <t>PIN</t>
  </si>
  <si>
    <t>Changes</t>
  </si>
  <si>
    <t>T</t>
  </si>
  <si>
    <t>O</t>
  </si>
  <si>
    <t>A</t>
  </si>
  <si>
    <t>L</t>
  </si>
  <si>
    <t>TOTALS:</t>
  </si>
  <si>
    <t>Station</t>
  </si>
  <si>
    <t>TOTAL</t>
  </si>
  <si>
    <t>POINTS</t>
  </si>
  <si>
    <t>Barn Scores</t>
  </si>
  <si>
    <t>Team Question:</t>
  </si>
  <si>
    <t>Stations</t>
  </si>
  <si>
    <t>BARN</t>
  </si>
  <si>
    <t>CLASSROOM</t>
  </si>
  <si>
    <t>Division</t>
  </si>
  <si>
    <t>Pinny Number</t>
  </si>
  <si>
    <t>Section</t>
  </si>
  <si>
    <t>WRITTEN TEST
TOTAL</t>
  </si>
  <si>
    <t>Written Test Scores</t>
  </si>
  <si>
    <t>MEGA ROOM
TOTAL</t>
  </si>
  <si>
    <t>Team Number</t>
  </si>
  <si>
    <t>Mega Room Scores</t>
  </si>
  <si>
    <t>Team
Number</t>
  </si>
  <si>
    <t>STATIONS
TOTAL</t>
  </si>
  <si>
    <t>Team
Question</t>
  </si>
  <si>
    <t>Stations Scores</t>
  </si>
  <si>
    <t>Only the three highest scores are used to calculate the score for each Classroom Round (except  Team Questions) , Stalls, Stations, and Mega Room.</t>
  </si>
  <si>
    <t>Captain
Name</t>
  </si>
  <si>
    <t>Footwear
Y or N</t>
  </si>
  <si>
    <t>Y</t>
  </si>
  <si>
    <t xml:space="preserve">Competitors are not permitted to compete in the barn unless they have the proper Footwear. A "-1" penalty point is assessed in the PIN box for not having a USPC  pin. </t>
  </si>
  <si>
    <t>Team:</t>
  </si>
  <si>
    <t>Team Number:</t>
  </si>
  <si>
    <t>Division:</t>
  </si>
  <si>
    <t>Section:</t>
  </si>
  <si>
    <t>Footwear</t>
  </si>
  <si>
    <t>Stall 1</t>
  </si>
  <si>
    <t>Stall 2</t>
  </si>
  <si>
    <t>stall 3</t>
  </si>
  <si>
    <t>Stall 4</t>
  </si>
  <si>
    <t>Stall 5</t>
  </si>
  <si>
    <t>Question</t>
  </si>
  <si>
    <t>Value</t>
  </si>
  <si>
    <t>Points</t>
  </si>
  <si>
    <t>TEAM QUESTION</t>
  </si>
  <si>
    <t>TOTALS</t>
  </si>
  <si>
    <t>Use only the three highest scores per round, except for Team Questions, PIN and Changes.</t>
  </si>
  <si>
    <t>Judge's Initials:</t>
  </si>
  <si>
    <t>Captain's Initials:</t>
  </si>
  <si>
    <t>REMARKS:</t>
  </si>
  <si>
    <t>Key: C = Confer,Place in Points Box, for Jr.-D's only. IR = Inquiries.  Indicate in Points Box.</t>
  </si>
  <si>
    <t>Put a -1 in the Pin Box if a Pony Club member does not have a USPC pin.</t>
  </si>
  <si>
    <t>Pony Club members who are not wearing the proper footwear  are not permitted to compete.</t>
  </si>
  <si>
    <t>Judges and Captains must initial form before leaving station.</t>
  </si>
  <si>
    <t>Explain any changes in the REMARKS box.</t>
  </si>
  <si>
    <t>Round 1</t>
  </si>
  <si>
    <t>Round 2</t>
  </si>
  <si>
    <t>Round 3</t>
  </si>
  <si>
    <t>Q#</t>
  </si>
  <si>
    <t>V</t>
  </si>
  <si>
    <t>P</t>
  </si>
  <si>
    <t>Use only the three highest scores per round, except for PIN, Team Questions,  and Changes.</t>
  </si>
  <si>
    <t>Key: C = Confer,Place in Points Box, for Jr.-D's only.  MP = Multi-part question. Indicate in Question Box.  IR = Inquiries.  Indicate in Points Box.</t>
  </si>
  <si>
    <t>Four man teams answer four questions and three man teams answer only three questions.</t>
  </si>
  <si>
    <t>Pinney</t>
  </si>
  <si>
    <t>Stall 3</t>
  </si>
  <si>
    <t>how many rounds of classroom</t>
  </si>
  <si>
    <t>how many stations</t>
  </si>
  <si>
    <t>how many barn</t>
  </si>
  <si>
    <t>how many megaroom</t>
  </si>
  <si>
    <t>Individual</t>
  </si>
  <si>
    <t>#</t>
  </si>
  <si>
    <t>Qual?</t>
  </si>
  <si>
    <t>Team Name</t>
  </si>
  <si>
    <t>Junior D</t>
  </si>
  <si>
    <t>Senior D</t>
  </si>
  <si>
    <t>Age</t>
  </si>
  <si>
    <t>Qual Div</t>
  </si>
  <si>
    <t>Name (Capt first)</t>
  </si>
  <si>
    <t>Barn
Sections</t>
  </si>
  <si>
    <t>Team Question</t>
  </si>
  <si>
    <t>junior D</t>
  </si>
  <si>
    <t>Enter Barn Names here</t>
  </si>
  <si>
    <t>Qual</t>
  </si>
  <si>
    <t>Score</t>
  </si>
  <si>
    <t>Qual
rank</t>
  </si>
  <si>
    <t>Overall</t>
  </si>
  <si>
    <t>Enter Station</t>
  </si>
  <si>
    <t>Names Here</t>
  </si>
  <si>
    <t>Senior D / C</t>
  </si>
  <si>
    <t>Megaroom scoresheet if needed</t>
  </si>
  <si>
    <t>options</t>
  </si>
  <si>
    <t>Round 4</t>
  </si>
  <si>
    <t>Round 5</t>
  </si>
  <si>
    <t>Sr D</t>
  </si>
  <si>
    <t>Jr D</t>
  </si>
  <si>
    <t>no, Jr D, Sr D, Sr C</t>
  </si>
  <si>
    <t>Senior C</t>
  </si>
  <si>
    <t>Junior / Senior C</t>
  </si>
  <si>
    <t>written</t>
  </si>
  <si>
    <t>qualifying</t>
  </si>
  <si>
    <t>HIGH SCORE / RESERVE</t>
  </si>
  <si>
    <t>WICKED GOOD WRITTEN TEST</t>
  </si>
  <si>
    <t>overall</t>
  </si>
  <si>
    <t>place</t>
  </si>
  <si>
    <t>qual</t>
  </si>
  <si>
    <t>score</t>
  </si>
  <si>
    <t>rating</t>
  </si>
  <si>
    <t>name</t>
  </si>
  <si>
    <t>pinney</t>
  </si>
  <si>
    <t>yes/no</t>
  </si>
  <si>
    <t>division</t>
  </si>
  <si>
    <t>SR D</t>
  </si>
  <si>
    <t>JR C</t>
  </si>
  <si>
    <t>SR C</t>
  </si>
  <si>
    <t>club</t>
  </si>
  <si>
    <t>C</t>
  </si>
  <si>
    <t>Juniot / Senior C</t>
  </si>
  <si>
    <t>Dressage</t>
  </si>
  <si>
    <t>PIN
(-1)</t>
  </si>
  <si>
    <t>Foxhunt</t>
  </si>
  <si>
    <t>Classroom</t>
  </si>
  <si>
    <t>Barn</t>
  </si>
  <si>
    <t>Megaroom</t>
  </si>
  <si>
    <t>Written</t>
  </si>
  <si>
    <t>x</t>
  </si>
  <si>
    <t>Jr D Qualifying</t>
  </si>
  <si>
    <t>Jr D Overall</t>
  </si>
  <si>
    <t>Senior D - Qualifying</t>
  </si>
  <si>
    <t>Senior D - Overall</t>
  </si>
  <si>
    <t>High score</t>
  </si>
  <si>
    <t>Reserve</t>
  </si>
  <si>
    <t>High Point</t>
  </si>
  <si>
    <t>Junior C Qualifying</t>
  </si>
  <si>
    <t>Junior / Senior C Overall</t>
  </si>
  <si>
    <t>remove the JUNIOR Ds on a Senior team!!</t>
  </si>
  <si>
    <t>Place</t>
  </si>
  <si>
    <t>if Age field is bright green - this is a JUNIOR!!  &gt;&gt;&gt;</t>
  </si>
  <si>
    <t># rounds</t>
  </si>
  <si>
    <t>scores entered</t>
  </si>
  <si>
    <t>missing data</t>
  </si>
  <si>
    <t>Feeds</t>
  </si>
  <si>
    <t>Tack Clean</t>
  </si>
  <si>
    <t>Rally Kit</t>
  </si>
  <si>
    <t>Un Attire</t>
  </si>
  <si>
    <t>Bones</t>
  </si>
  <si>
    <t>Jumping</t>
  </si>
  <si>
    <t>Bits</t>
  </si>
  <si>
    <t>Bandaging</t>
  </si>
  <si>
    <t>Melissa Dufault</t>
  </si>
  <si>
    <t>done</t>
  </si>
  <si>
    <t>do not qualify based on age or rating</t>
  </si>
  <si>
    <t>asked to qualify</t>
  </si>
  <si>
    <t>team 19</t>
  </si>
  <si>
    <t>team 20</t>
  </si>
  <si>
    <t>team 18</t>
  </si>
  <si>
    <t>team 24</t>
  </si>
  <si>
    <t>Team 25</t>
  </si>
  <si>
    <t>copy and paste working area - not automated</t>
  </si>
  <si>
    <t>Epona Junior D's</t>
  </si>
  <si>
    <t>Clary Lake Skittles</t>
  </si>
  <si>
    <t>Green Beans</t>
  </si>
  <si>
    <t>Wicked Welshes</t>
  </si>
  <si>
    <t>Penobscot-Medux</t>
  </si>
  <si>
    <t>TFPC Orange</t>
  </si>
  <si>
    <t>Tamarack - Medux</t>
  </si>
  <si>
    <t>Foxcroft Fillies</t>
  </si>
  <si>
    <t>Riding Ninjas</t>
  </si>
  <si>
    <t>Heavenly Horses</t>
  </si>
  <si>
    <t>Epona Senior D's</t>
  </si>
  <si>
    <t>Mc'Cookers</t>
  </si>
  <si>
    <t>Clary Lake - Penobscot</t>
  </si>
  <si>
    <t>Foxcroft Fresians</t>
  </si>
  <si>
    <t>Horsemasters</t>
  </si>
  <si>
    <t>Senior C Scramble</t>
  </si>
  <si>
    <t>Competitor Name - 
Add * for Team Captain</t>
  </si>
  <si>
    <t>Age
(as of Jan 1)</t>
  </si>
  <si>
    <t>Competition
Division</t>
  </si>
  <si>
    <t>Qualifying 
for Champs?</t>
  </si>
  <si>
    <t xml:space="preserve"> </t>
  </si>
  <si>
    <t>must check before using</t>
  </si>
  <si>
    <t>copy from Teams E4:P53   Paste as Values</t>
  </si>
  <si>
    <t>COPY FROM SENIOR TEAMS E59:P108 IF NEEDED</t>
  </si>
  <si>
    <t>\\// USE THIS SET OF FORMULAS AFTER LOADING COL A:L</t>
  </si>
  <si>
    <t>champs?</t>
  </si>
  <si>
    <t>check this</t>
  </si>
  <si>
    <t>CHECK THIS</t>
  </si>
  <si>
    <t>DO NOT ENTER NAMES HERE - GO TO TEAMS TAB</t>
  </si>
  <si>
    <t>BEFORE RALLY, CHECK THAT ALL PURPLE BOX "TOTAL POINTS" ARE ZERO</t>
  </si>
  <si>
    <t>questions to ask -</t>
  </si>
  <si>
    <t>ENTER STATION NAMES AND BARN NAMES HERE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</si>
</sst>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_);\(0\)"/>
    <numFmt numFmtId="171" formatCode="#,##0.000"/>
    <numFmt numFmtId="172" formatCode="#,##0.0000"/>
    <numFmt numFmtId="173" formatCode="#,##0.0"/>
    <numFmt numFmtId="174" formatCode="0.0_);\(0.0\)"/>
    <numFmt numFmtId="175" formatCode="[$€-2]\ #,##0.00_);[Red]\([$€-2]\ #,##0.00\)"/>
    <numFmt numFmtId="176" formatCode="&quot;$&quot;#,##0.00"/>
    <numFmt numFmtId="177" formatCode="0.0"/>
    <numFmt numFmtId="178" formatCode="0.000"/>
    <numFmt numFmtId="179" formatCode="0.0000"/>
  </numFmts>
  <fonts count="36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u val="single"/>
      <sz val="10"/>
      <name val="Arial"/>
      <family val="0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2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trike/>
      <sz val="12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</fonts>
  <fills count="12">
    <fill>
      <patternFill/>
    </fill>
    <fill>
      <patternFill patternType="gray125"/>
    </fill>
    <fill>
      <patternFill patternType="lightGray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center"/>
      <protection/>
    </xf>
    <xf numFmtId="166" fontId="0" fillId="0" borderId="2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  <protection/>
    </xf>
    <xf numFmtId="2" fontId="0" fillId="0" borderId="2" xfId="0" applyNumberFormat="1" applyFont="1" applyBorder="1" applyAlignment="1" applyProtection="1">
      <alignment horizontal="right"/>
      <protection locked="0"/>
    </xf>
    <xf numFmtId="2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1" fontId="0" fillId="0" borderId="7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 locked="0"/>
    </xf>
    <xf numFmtId="165" fontId="1" fillId="0" borderId="8" xfId="0" applyNumberFormat="1" applyFont="1" applyBorder="1" applyAlignment="1" applyProtection="1">
      <alignment/>
      <protection/>
    </xf>
    <xf numFmtId="165" fontId="1" fillId="0" borderId="9" xfId="0" applyNumberFormat="1" applyFont="1" applyBorder="1" applyAlignment="1" applyProtection="1">
      <alignment horizontal="left" wrapText="1"/>
      <protection/>
    </xf>
    <xf numFmtId="165" fontId="1" fillId="0" borderId="9" xfId="0" applyNumberFormat="1" applyFont="1" applyBorder="1" applyAlignment="1" applyProtection="1">
      <alignment horizontal="left"/>
      <protection/>
    </xf>
    <xf numFmtId="165" fontId="1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 horizontal="right"/>
      <protection/>
    </xf>
    <xf numFmtId="165" fontId="1" fillId="0" borderId="10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 horizontal="left" wrapText="1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1" fontId="0" fillId="3" borderId="11" xfId="0" applyNumberFormat="1" applyFont="1" applyFill="1" applyBorder="1" applyAlignment="1" applyProtection="1">
      <alignment horizontal="right"/>
      <protection locked="0"/>
    </xf>
    <xf numFmtId="1" fontId="0" fillId="3" borderId="3" xfId="0" applyNumberFormat="1" applyFont="1" applyFill="1" applyBorder="1" applyAlignment="1" applyProtection="1">
      <alignment horizontal="right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1" fontId="0" fillId="0" borderId="3" xfId="0" applyNumberFormat="1" applyFont="1" applyBorder="1" applyAlignment="1" applyProtection="1">
      <alignment horizontal="righ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4" fontId="0" fillId="3" borderId="8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1" fontId="0" fillId="3" borderId="2" xfId="0" applyNumberFormat="1" applyFont="1" applyFill="1" applyBorder="1" applyAlignment="1" applyProtection="1">
      <alignment horizontal="right"/>
      <protection locked="0"/>
    </xf>
    <xf numFmtId="1" fontId="0" fillId="3" borderId="1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wrapText="1"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0" fillId="3" borderId="12" xfId="0" applyNumberFormat="1" applyFont="1" applyFill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center"/>
      <protection/>
    </xf>
    <xf numFmtId="170" fontId="0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alignment horizontal="center"/>
      <protection/>
    </xf>
    <xf numFmtId="165" fontId="4" fillId="0" borderId="9" xfId="0" applyNumberFormat="1" applyFont="1" applyBorder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166" fontId="0" fillId="3" borderId="1" xfId="0" applyNumberFormat="1" applyFont="1" applyFill="1" applyBorder="1" applyAlignment="1" applyProtection="1">
      <alignment horizontal="center"/>
      <protection/>
    </xf>
    <xf numFmtId="166" fontId="0" fillId="3" borderId="4" xfId="0" applyNumberFormat="1" applyFont="1" applyFill="1" applyBorder="1" applyAlignment="1" applyProtection="1">
      <alignment horizontal="center"/>
      <protection/>
    </xf>
    <xf numFmtId="166" fontId="0" fillId="3" borderId="2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165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 wrapText="1"/>
      <protection/>
    </xf>
    <xf numFmtId="165" fontId="0" fillId="0" borderId="17" xfId="0" applyNumberFormat="1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14" fillId="0" borderId="21" xfId="0" applyFont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left" wrapText="1"/>
      <protection/>
    </xf>
    <xf numFmtId="165" fontId="4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2" fillId="0" borderId="5" xfId="0" applyFont="1" applyBorder="1" applyAlignment="1" applyProtection="1">
      <alignment wrapText="1"/>
      <protection/>
    </xf>
    <xf numFmtId="1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23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Continuous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 horizontal="center" wrapText="1"/>
      <protection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Border="1" applyAlignment="1" applyProtection="1">
      <alignment horizontal="center" wrapText="1"/>
      <protection/>
    </xf>
    <xf numFmtId="165" fontId="0" fillId="4" borderId="3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 horizontal="center"/>
      <protection/>
    </xf>
    <xf numFmtId="166" fontId="0" fillId="0" borderId="4" xfId="0" applyNumberFormat="1" applyFont="1" applyFill="1" applyBorder="1" applyAlignment="1" applyProtection="1">
      <alignment horizontal="center"/>
      <protection/>
    </xf>
    <xf numFmtId="166" fontId="0" fillId="0" borderId="2" xfId="0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13" fillId="0" borderId="21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165" fontId="0" fillId="4" borderId="26" xfId="0" applyNumberFormat="1" applyFont="1" applyFill="1" applyBorder="1" applyAlignment="1" applyProtection="1">
      <alignment/>
      <protection locked="0"/>
    </xf>
    <xf numFmtId="170" fontId="0" fillId="0" borderId="26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Continuous"/>
      <protection/>
    </xf>
    <xf numFmtId="4" fontId="0" fillId="5" borderId="24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4" fontId="0" fillId="0" borderId="19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165" fontId="0" fillId="0" borderId="30" xfId="0" applyNumberFormat="1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/>
    </xf>
    <xf numFmtId="2" fontId="0" fillId="0" borderId="3" xfId="0" applyNumberFormat="1" applyFont="1" applyBorder="1" applyAlignment="1" applyProtection="1">
      <alignment horizontal="centerContinuous"/>
      <protection/>
    </xf>
    <xf numFmtId="2" fontId="0" fillId="0" borderId="3" xfId="0" applyNumberFormat="1" applyFont="1" applyFill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5" fontId="0" fillId="0" borderId="5" xfId="0" applyNumberFormat="1" applyFont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 horizontal="left"/>
    </xf>
    <xf numFmtId="2" fontId="18" fillId="0" borderId="3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/>
      <protection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2" fontId="18" fillId="0" borderId="2" xfId="0" applyNumberFormat="1" applyFont="1" applyBorder="1" applyAlignment="1">
      <alignment/>
    </xf>
    <xf numFmtId="0" fontId="18" fillId="5" borderId="34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/>
    </xf>
    <xf numFmtId="0" fontId="18" fillId="5" borderId="35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 wrapText="1"/>
    </xf>
    <xf numFmtId="0" fontId="18" fillId="5" borderId="36" xfId="0" applyFont="1" applyFill="1" applyBorder="1" applyAlignment="1">
      <alignment horizontal="center"/>
    </xf>
    <xf numFmtId="0" fontId="18" fillId="5" borderId="37" xfId="0" applyFont="1" applyFill="1" applyBorder="1" applyAlignment="1">
      <alignment/>
    </xf>
    <xf numFmtId="0" fontId="18" fillId="5" borderId="38" xfId="0" applyFont="1" applyFill="1" applyBorder="1" applyAlignment="1">
      <alignment/>
    </xf>
    <xf numFmtId="0" fontId="7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5" borderId="0" xfId="0" applyFont="1" applyFill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22" fillId="5" borderId="0" xfId="0" applyFont="1" applyFill="1" applyAlignment="1">
      <alignment/>
    </xf>
    <xf numFmtId="0" fontId="18" fillId="5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18" fillId="0" borderId="3" xfId="0" applyFont="1" applyBorder="1" applyAlignment="1">
      <alignment horizontal="center"/>
    </xf>
    <xf numFmtId="0" fontId="21" fillId="0" borderId="14" xfId="0" applyFont="1" applyBorder="1" applyAlignment="1" applyProtection="1">
      <alignment horizontal="left" wrapText="1"/>
      <protection/>
    </xf>
    <xf numFmtId="0" fontId="18" fillId="5" borderId="7" xfId="0" applyFont="1" applyFill="1" applyBorder="1" applyAlignment="1">
      <alignment horizontal="center"/>
    </xf>
    <xf numFmtId="166" fontId="0" fillId="5" borderId="0" xfId="0" applyNumberFormat="1" applyFont="1" applyFill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0" fontId="18" fillId="0" borderId="13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17" fillId="5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7" fillId="6" borderId="0" xfId="0" applyFont="1" applyFill="1" applyAlignment="1">
      <alignment horizontal="center"/>
    </xf>
    <xf numFmtId="2" fontId="17" fillId="6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3" fillId="5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4" borderId="3" xfId="0" applyFont="1" applyFill="1" applyBorder="1" applyAlignment="1">
      <alignment horizontal="center"/>
    </xf>
    <xf numFmtId="0" fontId="25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26" fillId="0" borderId="3" xfId="0" applyFont="1" applyBorder="1" applyAlignment="1" applyProtection="1">
      <alignment horizontal="center"/>
      <protection/>
    </xf>
    <xf numFmtId="0" fontId="26" fillId="6" borderId="3" xfId="0" applyFont="1" applyFill="1" applyBorder="1" applyAlignment="1" applyProtection="1">
      <alignment horizontal="center"/>
      <protection/>
    </xf>
    <xf numFmtId="0" fontId="18" fillId="5" borderId="42" xfId="0" applyFont="1" applyFill="1" applyBorder="1" applyAlignment="1">
      <alignment/>
    </xf>
    <xf numFmtId="0" fontId="18" fillId="5" borderId="43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 wrapText="1"/>
    </xf>
    <xf numFmtId="0" fontId="18" fillId="5" borderId="39" xfId="0" applyFont="1" applyFill="1" applyBorder="1" applyAlignment="1">
      <alignment/>
    </xf>
    <xf numFmtId="0" fontId="18" fillId="5" borderId="0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/>
    </xf>
    <xf numFmtId="0" fontId="18" fillId="5" borderId="4" xfId="0" applyFont="1" applyFill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0" fillId="7" borderId="0" xfId="0" applyFill="1" applyAlignment="1">
      <alignment/>
    </xf>
    <xf numFmtId="166" fontId="0" fillId="0" borderId="7" xfId="0" applyNumberFormat="1" applyFont="1" applyFill="1" applyBorder="1" applyAlignment="1" applyProtection="1">
      <alignment horizontal="right"/>
      <protection locked="0"/>
    </xf>
    <xf numFmtId="0" fontId="0" fillId="5" borderId="3" xfId="0" applyFill="1" applyBorder="1" applyAlignment="1">
      <alignment/>
    </xf>
    <xf numFmtId="0" fontId="18" fillId="5" borderId="3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8" fillId="5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/>
    </xf>
    <xf numFmtId="0" fontId="27" fillId="0" borderId="0" xfId="0" applyFont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6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29" fillId="5" borderId="3" xfId="0" applyFont="1" applyFill="1" applyBorder="1" applyAlignment="1">
      <alignment/>
    </xf>
    <xf numFmtId="0" fontId="0" fillId="6" borderId="3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1" fontId="4" fillId="0" borderId="23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44" xfId="0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5" borderId="3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5" fillId="5" borderId="0" xfId="0" applyFont="1" applyFill="1" applyAlignment="1">
      <alignment horizontal="left"/>
    </xf>
    <xf numFmtId="0" fontId="19" fillId="0" borderId="3" xfId="0" applyFont="1" applyBorder="1" applyAlignment="1">
      <alignment horizontal="left"/>
    </xf>
    <xf numFmtId="0" fontId="7" fillId="5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2" fontId="0" fillId="0" borderId="3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 locked="0"/>
    </xf>
    <xf numFmtId="0" fontId="18" fillId="0" borderId="3" xfId="0" applyFont="1" applyBorder="1" applyAlignment="1">
      <alignment horizontal="right"/>
    </xf>
    <xf numFmtId="2" fontId="0" fillId="0" borderId="8" xfId="0" applyNumberFormat="1" applyFont="1" applyFill="1" applyBorder="1" applyAlignment="1" applyProtection="1">
      <alignment horizontal="centerContinuous"/>
      <protection/>
    </xf>
    <xf numFmtId="166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170" fontId="0" fillId="0" borderId="3" xfId="0" applyNumberFormat="1" applyFont="1" applyFill="1" applyBorder="1" applyAlignment="1" applyProtection="1">
      <alignment horizontal="center"/>
      <protection locked="0"/>
    </xf>
    <xf numFmtId="0" fontId="18" fillId="9" borderId="0" xfId="0" applyFont="1" applyFill="1" applyAlignment="1">
      <alignment/>
    </xf>
    <xf numFmtId="0" fontId="18" fillId="9" borderId="3" xfId="0" applyFont="1" applyFill="1" applyBorder="1" applyAlignment="1">
      <alignment horizontal="center"/>
    </xf>
    <xf numFmtId="0" fontId="8" fillId="9" borderId="8" xfId="0" applyFont="1" applyFill="1" applyBorder="1" applyAlignment="1">
      <alignment/>
    </xf>
    <xf numFmtId="0" fontId="0" fillId="9" borderId="3" xfId="0" applyFont="1" applyFill="1" applyBorder="1" applyAlignment="1">
      <alignment horizontal="center"/>
    </xf>
    <xf numFmtId="0" fontId="19" fillId="9" borderId="3" xfId="0" applyFont="1" applyFill="1" applyBorder="1" applyAlignment="1">
      <alignment/>
    </xf>
    <xf numFmtId="0" fontId="18" fillId="9" borderId="3" xfId="0" applyFont="1" applyFill="1" applyBorder="1" applyAlignment="1">
      <alignment/>
    </xf>
    <xf numFmtId="2" fontId="18" fillId="9" borderId="3" xfId="0" applyNumberFormat="1" applyFont="1" applyFill="1" applyBorder="1" applyAlignment="1">
      <alignment/>
    </xf>
    <xf numFmtId="0" fontId="18" fillId="9" borderId="0" xfId="0" applyFont="1" applyFill="1" applyAlignment="1">
      <alignment horizontal="center"/>
    </xf>
    <xf numFmtId="0" fontId="0" fillId="9" borderId="3" xfId="0" applyFont="1" applyFill="1" applyBorder="1" applyAlignment="1">
      <alignment/>
    </xf>
    <xf numFmtId="0" fontId="2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2" fontId="17" fillId="9" borderId="0" xfId="0" applyNumberFormat="1" applyFont="1" applyFill="1" applyAlignment="1">
      <alignment/>
    </xf>
    <xf numFmtId="0" fontId="18" fillId="9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center"/>
    </xf>
    <xf numFmtId="2" fontId="3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7" fillId="6" borderId="0" xfId="0" applyNumberFormat="1" applyFont="1" applyFill="1" applyAlignment="1" quotePrefix="1">
      <alignment horizontal="center"/>
    </xf>
    <xf numFmtId="0" fontId="8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3" xfId="0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7" fillId="6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" fillId="0" borderId="26" xfId="0" applyFont="1" applyBorder="1" applyAlignment="1">
      <alignment/>
    </xf>
    <xf numFmtId="0" fontId="17" fillId="6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1" fillId="0" borderId="4" xfId="0" applyFont="1" applyBorder="1" applyAlignment="1">
      <alignment/>
    </xf>
    <xf numFmtId="0" fontId="17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left" wrapText="1"/>
      <protection/>
    </xf>
    <xf numFmtId="0" fontId="14" fillId="0" borderId="21" xfId="0" applyFont="1" applyFill="1" applyBorder="1" applyAlignment="1" applyProtection="1">
      <alignment horizontal="center"/>
      <protection locked="0"/>
    </xf>
    <xf numFmtId="165" fontId="0" fillId="0" borderId="17" xfId="0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wrapText="1"/>
      <protection/>
    </xf>
    <xf numFmtId="165" fontId="1" fillId="0" borderId="21" xfId="0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4" fillId="0" borderId="17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165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Continuous"/>
      <protection/>
    </xf>
    <xf numFmtId="165" fontId="2" fillId="4" borderId="10" xfId="0" applyNumberFormat="1" applyFont="1" applyFill="1" applyBorder="1" applyAlignment="1" applyProtection="1">
      <alignment horizontal="left" wrapText="1"/>
      <protection/>
    </xf>
    <xf numFmtId="4" fontId="0" fillId="0" borderId="24" xfId="0" applyNumberFormat="1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 locked="0"/>
    </xf>
    <xf numFmtId="165" fontId="0" fillId="0" borderId="20" xfId="0" applyNumberFormat="1" applyFont="1" applyFill="1" applyBorder="1" applyAlignment="1" applyProtection="1">
      <alignment horizontal="center"/>
      <protection/>
    </xf>
    <xf numFmtId="165" fontId="0" fillId="0" borderId="2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/>
      <protection/>
    </xf>
    <xf numFmtId="0" fontId="26" fillId="0" borderId="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0" fontId="33" fillId="0" borderId="3" xfId="0" applyFont="1" applyFill="1" applyBorder="1" applyAlignment="1">
      <alignment/>
    </xf>
    <xf numFmtId="0" fontId="18" fillId="10" borderId="0" xfId="0" applyFont="1" applyFill="1" applyAlignment="1">
      <alignment/>
    </xf>
    <xf numFmtId="0" fontId="30" fillId="10" borderId="3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left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 horizontal="left"/>
    </xf>
    <xf numFmtId="2" fontId="18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2" fontId="18" fillId="0" borderId="3" xfId="0" applyNumberFormat="1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165" fontId="2" fillId="4" borderId="8" xfId="0" applyNumberFormat="1" applyFont="1" applyFill="1" applyBorder="1" applyAlignment="1" applyProtection="1">
      <alignment horizontal="left" wrapText="1"/>
      <protection/>
    </xf>
    <xf numFmtId="165" fontId="2" fillId="4" borderId="9" xfId="0" applyNumberFormat="1" applyFont="1" applyFill="1" applyBorder="1" applyAlignment="1" applyProtection="1">
      <alignment horizontal="left" wrapText="1"/>
      <protection/>
    </xf>
    <xf numFmtId="0" fontId="2" fillId="5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7" xfId="0" applyNumberFormat="1" applyFont="1" applyBorder="1" applyAlignment="1" applyProtection="1">
      <alignment horizontal="center"/>
      <protection/>
    </xf>
    <xf numFmtId="4" fontId="0" fillId="0" borderId="39" xfId="0" applyNumberFormat="1" applyFont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165" fontId="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left" wrapText="1"/>
      <protection/>
    </xf>
    <xf numFmtId="0" fontId="2" fillId="4" borderId="9" xfId="0" applyFont="1" applyFill="1" applyBorder="1" applyAlignment="1" applyProtection="1">
      <alignment horizontal="left" wrapText="1"/>
      <protection/>
    </xf>
    <xf numFmtId="0" fontId="2" fillId="4" borderId="10" xfId="0" applyFont="1" applyFill="1" applyBorder="1" applyAlignment="1" applyProtection="1">
      <alignment horizontal="left" wrapText="1"/>
      <protection/>
    </xf>
    <xf numFmtId="165" fontId="7" fillId="0" borderId="5" xfId="0" applyNumberFormat="1" applyFont="1" applyBorder="1" applyAlignment="1" applyProtection="1">
      <alignment horizontal="center" vertical="center" wrapText="1"/>
      <protection/>
    </xf>
    <xf numFmtId="165" fontId="7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165" fontId="7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46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 horizontal="left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50" xfId="0" applyFont="1" applyBorder="1" applyAlignment="1">
      <alignment/>
    </xf>
    <xf numFmtId="0" fontId="32" fillId="0" borderId="51" xfId="0" applyFont="1" applyBorder="1" applyAlignment="1">
      <alignment vertical="top"/>
    </xf>
    <xf numFmtId="0" fontId="32" fillId="0" borderId="2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0" fontId="32" fillId="0" borderId="26" xfId="0" applyFont="1" applyBorder="1" applyAlignment="1">
      <alignment vertical="top" wrapText="1"/>
    </xf>
    <xf numFmtId="0" fontId="0" fillId="10" borderId="3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/>
    </xf>
    <xf numFmtId="0" fontId="18" fillId="10" borderId="0" xfId="0" applyFont="1" applyFill="1" applyBorder="1" applyAlignment="1">
      <alignment/>
    </xf>
    <xf numFmtId="0" fontId="18" fillId="10" borderId="3" xfId="0" applyFont="1" applyFill="1" applyBorder="1" applyAlignment="1">
      <alignment horizontal="center"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16" xfId="0" applyNumberFormat="1" applyFont="1" applyBorder="1" applyAlignment="1" applyProtection="1">
      <alignment horizontal="center" wrapText="1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4" borderId="8" xfId="0" applyFont="1" applyFill="1" applyBorder="1" applyAlignment="1" applyProtection="1">
      <alignment horizontal="left" wrapText="1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4" fontId="0" fillId="0" borderId="41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4" fontId="0" fillId="5" borderId="8" xfId="0" applyNumberFormat="1" applyFont="1" applyFill="1" applyBorder="1" applyAlignment="1" applyProtection="1">
      <alignment horizontal="center"/>
      <protection/>
    </xf>
    <xf numFmtId="4" fontId="0" fillId="5" borderId="10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5" xfId="0" applyFont="1" applyBorder="1" applyAlignment="1" applyProtection="1">
      <alignment horizontal="left"/>
      <protection/>
    </xf>
    <xf numFmtId="0" fontId="12" fillId="0" borderId="53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left" wrapText="1"/>
      <protection/>
    </xf>
    <xf numFmtId="0" fontId="2" fillId="4" borderId="5" xfId="0" applyFont="1" applyFill="1" applyBorder="1" applyAlignment="1" applyProtection="1">
      <alignment horizontal="left" wrapText="1"/>
      <protection/>
    </xf>
    <xf numFmtId="0" fontId="2" fillId="4" borderId="41" xfId="0" applyFont="1" applyFill="1" applyBorder="1" applyAlignment="1" applyProtection="1">
      <alignment horizontal="left" wrapText="1"/>
      <protection/>
    </xf>
    <xf numFmtId="0" fontId="2" fillId="4" borderId="6" xfId="0" applyFont="1" applyFill="1" applyBorder="1" applyAlignment="1" applyProtection="1">
      <alignment horizontal="left" wrapText="1"/>
      <protection/>
    </xf>
    <xf numFmtId="165" fontId="2" fillId="4" borderId="12" xfId="0" applyNumberFormat="1" applyFont="1" applyFill="1" applyBorder="1" applyAlignment="1" applyProtection="1">
      <alignment horizontal="left" wrapText="1"/>
      <protection/>
    </xf>
    <xf numFmtId="165" fontId="2" fillId="4" borderId="5" xfId="0" applyNumberFormat="1" applyFont="1" applyFill="1" applyBorder="1" applyAlignment="1" applyProtection="1">
      <alignment horizontal="left" wrapText="1"/>
      <protection/>
    </xf>
    <xf numFmtId="165" fontId="2" fillId="4" borderId="41" xfId="0" applyNumberFormat="1" applyFont="1" applyFill="1" applyBorder="1" applyAlignment="1" applyProtection="1">
      <alignment horizontal="left" wrapText="1"/>
      <protection/>
    </xf>
    <xf numFmtId="165" fontId="2" fillId="4" borderId="6" xfId="0" applyNumberFormat="1" applyFont="1" applyFill="1" applyBorder="1" applyAlignment="1" applyProtection="1">
      <alignment horizontal="left" wrapText="1"/>
      <protection/>
    </xf>
    <xf numFmtId="166" fontId="2" fillId="0" borderId="8" xfId="0" applyNumberFormat="1" applyFont="1" applyFill="1" applyBorder="1" applyAlignment="1" applyProtection="1">
      <alignment horizontal="right"/>
      <protection locked="0"/>
    </xf>
    <xf numFmtId="166" fontId="2" fillId="0" borderId="10" xfId="0" applyNumberFormat="1" applyFont="1" applyFill="1" applyBorder="1" applyAlignment="1" applyProtection="1">
      <alignment horizontal="right"/>
      <protection locked="0"/>
    </xf>
    <xf numFmtId="166" fontId="2" fillId="0" borderId="8" xfId="0" applyNumberFormat="1" applyFont="1" applyBorder="1" applyAlignment="1" applyProtection="1">
      <alignment horizontal="right"/>
      <protection locked="0"/>
    </xf>
    <xf numFmtId="166" fontId="2" fillId="0" borderId="10" xfId="0" applyNumberFormat="1" applyFont="1" applyBorder="1" applyAlignment="1" applyProtection="1">
      <alignment horizontal="right"/>
      <protection locked="0"/>
    </xf>
    <xf numFmtId="2" fontId="4" fillId="0" borderId="41" xfId="0" applyNumberFormat="1" applyFont="1" applyBorder="1" applyAlignment="1" applyProtection="1">
      <alignment horizontal="center"/>
      <protection/>
    </xf>
    <xf numFmtId="2" fontId="4" fillId="0" borderId="54" xfId="0" applyNumberFormat="1" applyFont="1" applyBorder="1" applyAlignment="1" applyProtection="1">
      <alignment horizontal="center"/>
      <protection/>
    </xf>
    <xf numFmtId="2" fontId="4" fillId="0" borderId="8" xfId="0" applyNumberFormat="1" applyFont="1" applyBorder="1" applyAlignment="1" applyProtection="1">
      <alignment horizontal="center"/>
      <protection/>
    </xf>
    <xf numFmtId="2" fontId="4" fillId="0" borderId="55" xfId="0" applyNumberFormat="1" applyFont="1" applyBorder="1" applyAlignment="1" applyProtection="1">
      <alignment horizontal="center"/>
      <protection/>
    </xf>
    <xf numFmtId="2" fontId="17" fillId="5" borderId="12" xfId="0" applyNumberFormat="1" applyFont="1" applyFill="1" applyBorder="1" applyAlignment="1" applyProtection="1">
      <alignment horizontal="center"/>
      <protection/>
    </xf>
    <xf numFmtId="2" fontId="17" fillId="5" borderId="49" xfId="0" applyNumberFormat="1" applyFont="1" applyFill="1" applyBorder="1" applyAlignment="1" applyProtection="1">
      <alignment horizontal="center"/>
      <protection/>
    </xf>
    <xf numFmtId="2" fontId="17" fillId="5" borderId="41" xfId="0" applyNumberFormat="1" applyFont="1" applyFill="1" applyBorder="1" applyAlignment="1" applyProtection="1">
      <alignment horizontal="center"/>
      <protection/>
    </xf>
    <xf numFmtId="2" fontId="17" fillId="5" borderId="54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6" borderId="57" xfId="0" applyFont="1" applyFill="1" applyBorder="1" applyAlignment="1" applyProtection="1">
      <alignment horizontal="center"/>
      <protection/>
    </xf>
    <xf numFmtId="0" fontId="0" fillId="6" borderId="58" xfId="0" applyFont="1" applyFill="1" applyBorder="1" applyAlignment="1" applyProtection="1">
      <alignment horizontal="center"/>
      <protection/>
    </xf>
    <xf numFmtId="0" fontId="0" fillId="6" borderId="59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61" xfId="0" applyFont="1" applyBorder="1" applyAlignment="1" applyProtection="1">
      <alignment horizontal="left"/>
      <protection/>
    </xf>
    <xf numFmtId="0" fontId="0" fillId="6" borderId="60" xfId="0" applyFont="1" applyFill="1" applyBorder="1" applyAlignment="1" applyProtection="1">
      <alignment horizontal="center"/>
      <protection/>
    </xf>
    <xf numFmtId="0" fontId="0" fillId="6" borderId="22" xfId="0" applyFont="1" applyFill="1" applyBorder="1" applyAlignment="1" applyProtection="1">
      <alignment horizontal="center"/>
      <protection/>
    </xf>
    <xf numFmtId="0" fontId="0" fillId="6" borderId="61" xfId="0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/>
    </xf>
    <xf numFmtId="0" fontId="0" fillId="6" borderId="41" xfId="0" applyFont="1" applyFill="1" applyBorder="1" applyAlignment="1" applyProtection="1">
      <alignment horizontal="center"/>
      <protection/>
    </xf>
    <xf numFmtId="0" fontId="0" fillId="6" borderId="4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2" fontId="17" fillId="0" borderId="12" xfId="0" applyNumberFormat="1" applyFont="1" applyFill="1" applyBorder="1" applyAlignment="1" applyProtection="1">
      <alignment horizontal="center"/>
      <protection/>
    </xf>
    <xf numFmtId="2" fontId="17" fillId="0" borderId="49" xfId="0" applyNumberFormat="1" applyFont="1" applyFill="1" applyBorder="1" applyAlignment="1" applyProtection="1">
      <alignment horizontal="center"/>
      <protection/>
    </xf>
    <xf numFmtId="2" fontId="17" fillId="0" borderId="41" xfId="0" applyNumberFormat="1" applyFont="1" applyFill="1" applyBorder="1" applyAlignment="1" applyProtection="1">
      <alignment horizontal="center"/>
      <protection/>
    </xf>
    <xf numFmtId="2" fontId="17" fillId="0" borderId="54" xfId="0" applyNumberFormat="1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4" fontId="0" fillId="0" borderId="8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2" fontId="4" fillId="0" borderId="41" xfId="0" applyNumberFormat="1" applyFont="1" applyFill="1" applyBorder="1" applyAlignment="1" applyProtection="1">
      <alignment horizontal="center"/>
      <protection/>
    </xf>
    <xf numFmtId="2" fontId="4" fillId="0" borderId="54" xfId="0" applyNumberFormat="1" applyFont="1" applyFill="1" applyBorder="1" applyAlignment="1" applyProtection="1">
      <alignment horizontal="center"/>
      <protection/>
    </xf>
    <xf numFmtId="2" fontId="4" fillId="0" borderId="8" xfId="0" applyNumberFormat="1" applyFont="1" applyFill="1" applyBorder="1" applyAlignment="1" applyProtection="1">
      <alignment horizontal="center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53" xfId="0" applyFont="1" applyFill="1" applyBorder="1" applyAlignment="1" applyProtection="1">
      <alignment horizontal="left"/>
      <protection/>
    </xf>
    <xf numFmtId="0" fontId="12" fillId="0" borderId="40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2" fillId="0" borderId="41" xfId="0" applyFont="1" applyFill="1" applyBorder="1" applyAlignment="1" applyProtection="1">
      <alignment horizontal="left" wrapText="1"/>
      <protection/>
    </xf>
    <xf numFmtId="0" fontId="2" fillId="0" borderId="6" xfId="0" applyFont="1" applyFill="1" applyBorder="1" applyAlignment="1" applyProtection="1">
      <alignment horizontal="left" wrapText="1"/>
      <protection/>
    </xf>
    <xf numFmtId="165" fontId="2" fillId="0" borderId="12" xfId="0" applyNumberFormat="1" applyFont="1" applyFill="1" applyBorder="1" applyAlignment="1" applyProtection="1">
      <alignment horizontal="left" wrapText="1"/>
      <protection/>
    </xf>
    <xf numFmtId="165" fontId="2" fillId="0" borderId="5" xfId="0" applyNumberFormat="1" applyFont="1" applyFill="1" applyBorder="1" applyAlignment="1" applyProtection="1">
      <alignment horizontal="left" wrapText="1"/>
      <protection/>
    </xf>
    <xf numFmtId="165" fontId="2" fillId="0" borderId="41" xfId="0" applyNumberFormat="1" applyFont="1" applyFill="1" applyBorder="1" applyAlignment="1" applyProtection="1">
      <alignment horizontal="left" wrapText="1"/>
      <protection/>
    </xf>
    <xf numFmtId="165" fontId="2" fillId="0" borderId="6" xfId="0" applyNumberFormat="1" applyFont="1" applyFill="1" applyBorder="1" applyAlignment="1" applyProtection="1">
      <alignment horizontal="left" wrapText="1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" fontId="0" fillId="0" borderId="7" xfId="0" applyNumberFormat="1" applyFont="1" applyFill="1" applyBorder="1" applyAlignment="1" applyProtection="1">
      <alignment horizontal="center"/>
      <protection/>
    </xf>
    <xf numFmtId="4" fontId="0" fillId="0" borderId="39" xfId="0" applyNumberFormat="1" applyFont="1" applyFill="1" applyBorder="1" applyAlignment="1" applyProtection="1">
      <alignment horizontal="center"/>
      <protection/>
    </xf>
    <xf numFmtId="4" fontId="0" fillId="0" borderId="41" xfId="0" applyNumberFormat="1" applyFont="1" applyFill="1" applyBorder="1" applyAlignment="1" applyProtection="1">
      <alignment horizontal="center"/>
      <protection/>
    </xf>
    <xf numFmtId="4" fontId="0" fillId="0" borderId="6" xfId="0" applyNumberFormat="1" applyFont="1" applyFill="1" applyBorder="1" applyAlignment="1" applyProtection="1">
      <alignment horizontal="center"/>
      <protection/>
    </xf>
    <xf numFmtId="165" fontId="2" fillId="0" borderId="8" xfId="0" applyNumberFormat="1" applyFont="1" applyFill="1" applyBorder="1" applyAlignment="1" applyProtection="1">
      <alignment horizontal="left" wrapText="1"/>
      <protection/>
    </xf>
    <xf numFmtId="165" fontId="2" fillId="0" borderId="9" xfId="0" applyNumberFormat="1" applyFont="1" applyFill="1" applyBorder="1" applyAlignment="1" applyProtection="1">
      <alignment horizontal="left" wrapText="1"/>
      <protection/>
    </xf>
    <xf numFmtId="165" fontId="2" fillId="0" borderId="10" xfId="0" applyNumberFormat="1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left" wrapText="1"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4" fontId="0" fillId="0" borderId="12" xfId="0" applyNumberFormat="1" applyFont="1" applyFill="1" applyBorder="1" applyAlignment="1" applyProtection="1">
      <alignment horizontal="center"/>
      <protection/>
    </xf>
    <xf numFmtId="4" fontId="0" fillId="0" borderId="5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Fill="1" applyBorder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center" vertical="center" wrapText="1"/>
      <protection/>
    </xf>
    <xf numFmtId="165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left"/>
      <protection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wrapText="1"/>
      <protection/>
    </xf>
    <xf numFmtId="0" fontId="5" fillId="0" borderId="2" xfId="0" applyFont="1" applyFill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165" fontId="1" fillId="0" borderId="23" xfId="0" applyNumberFormat="1" applyFont="1" applyFill="1" applyBorder="1" applyAlignment="1" applyProtection="1">
      <alignment horizontal="center" wrapText="1"/>
      <protection/>
    </xf>
    <xf numFmtId="165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55" xfId="0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5" xfId="0" applyFont="1" applyFill="1" applyBorder="1" applyAlignment="1" applyProtection="1">
      <alignment horizontal="center" wrapText="1"/>
      <protection/>
    </xf>
    <xf numFmtId="2" fontId="17" fillId="11" borderId="12" xfId="0" applyNumberFormat="1" applyFont="1" applyFill="1" applyBorder="1" applyAlignment="1" applyProtection="1">
      <alignment horizontal="center"/>
      <protection/>
    </xf>
    <xf numFmtId="2" fontId="17" fillId="11" borderId="49" xfId="0" applyNumberFormat="1" applyFont="1" applyFill="1" applyBorder="1" applyAlignment="1" applyProtection="1">
      <alignment horizontal="center"/>
      <protection/>
    </xf>
    <xf numFmtId="2" fontId="17" fillId="11" borderId="41" xfId="0" applyNumberFormat="1" applyFont="1" applyFill="1" applyBorder="1" applyAlignment="1" applyProtection="1">
      <alignment horizontal="center"/>
      <protection/>
    </xf>
    <xf numFmtId="2" fontId="17" fillId="11" borderId="5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5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5" fontId="0" fillId="0" borderId="41" xfId="0" applyNumberFormat="1" applyFont="1" applyBorder="1" applyAlignment="1" applyProtection="1">
      <alignment horizontal="center" vertical="center" wrapText="1"/>
      <protection/>
    </xf>
    <xf numFmtId="165" fontId="0" fillId="0" borderId="6" xfId="0" applyNumberFormat="1" applyFont="1" applyBorder="1" applyAlignment="1" applyProtection="1">
      <alignment horizontal="center" vertical="center" wrapText="1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10" xfId="0" applyFont="1" applyFill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0" fontId="24" fillId="6" borderId="41" xfId="0" applyFont="1" applyFill="1" applyBorder="1" applyAlignment="1" applyProtection="1">
      <alignment horizontal="center"/>
      <protection/>
    </xf>
    <xf numFmtId="0" fontId="24" fillId="6" borderId="40" xfId="0" applyFont="1" applyFill="1" applyBorder="1" applyAlignment="1" applyProtection="1">
      <alignment horizontal="center"/>
      <protection/>
    </xf>
    <xf numFmtId="0" fontId="0" fillId="6" borderId="48" xfId="0" applyFont="1" applyFill="1" applyBorder="1" applyAlignment="1" applyProtection="1">
      <alignment horizontal="center"/>
      <protection/>
    </xf>
    <xf numFmtId="0" fontId="0" fillId="6" borderId="13" xfId="0" applyFont="1" applyFill="1" applyBorder="1" applyAlignment="1" applyProtection="1">
      <alignment horizontal="center"/>
      <protection/>
    </xf>
    <xf numFmtId="0" fontId="0" fillId="6" borderId="49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10" borderId="62" xfId="0" applyFont="1" applyFill="1" applyBorder="1" applyAlignment="1">
      <alignment horizontal="center"/>
    </xf>
    <xf numFmtId="0" fontId="28" fillId="1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9" xfId="0" applyNumberFormat="1" applyFont="1" applyBorder="1" applyAlignment="1" applyProtection="1">
      <alignment horizontal="left" wrapText="1"/>
      <protection/>
    </xf>
    <xf numFmtId="165" fontId="1" fillId="0" borderId="8" xfId="0" applyNumberFormat="1" applyFont="1" applyBorder="1" applyAlignment="1" applyProtection="1">
      <alignment horizontal="left" wrapText="1"/>
      <protection/>
    </xf>
    <xf numFmtId="165" fontId="1" fillId="0" borderId="9" xfId="0" applyNumberFormat="1" applyFont="1" applyBorder="1" applyAlignment="1" applyProtection="1">
      <alignment horizontal="left" wrapText="1"/>
      <protection/>
    </xf>
    <xf numFmtId="165" fontId="1" fillId="0" borderId="9" xfId="0" applyNumberFormat="1" applyFont="1" applyBorder="1" applyAlignment="1" applyProtection="1">
      <alignment horizontal="center"/>
      <protection/>
    </xf>
    <xf numFmtId="165" fontId="1" fillId="0" borderId="10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textRotation="90"/>
      <protection/>
    </xf>
    <xf numFmtId="0" fontId="0" fillId="0" borderId="2" xfId="0" applyFont="1" applyBorder="1" applyAlignment="1" applyProtection="1">
      <alignment horizontal="center" textRotation="90"/>
      <protection/>
    </xf>
    <xf numFmtId="1" fontId="0" fillId="3" borderId="12" xfId="0" applyNumberFormat="1" applyFont="1" applyFill="1" applyBorder="1" applyAlignment="1" applyProtection="1">
      <alignment horizontal="center"/>
      <protection locked="0"/>
    </xf>
    <xf numFmtId="1" fontId="0" fillId="3" borderId="13" xfId="0" applyNumberFormat="1" applyFont="1" applyFill="1" applyBorder="1" applyAlignment="1" applyProtection="1">
      <alignment horizontal="center"/>
      <protection locked="0"/>
    </xf>
    <xf numFmtId="1" fontId="0" fillId="3" borderId="5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/>
      <protection locked="0"/>
    </xf>
    <xf numFmtId="1" fontId="0" fillId="3" borderId="39" xfId="0" applyNumberFormat="1" applyFont="1" applyFill="1" applyBorder="1" applyAlignment="1" applyProtection="1">
      <alignment horizontal="center"/>
      <protection locked="0"/>
    </xf>
    <xf numFmtId="1" fontId="0" fillId="3" borderId="41" xfId="0" applyNumberFormat="1" applyFont="1" applyFill="1" applyBorder="1" applyAlignment="1" applyProtection="1">
      <alignment horizontal="center"/>
      <protection locked="0"/>
    </xf>
    <xf numFmtId="1" fontId="0" fillId="3" borderId="40" xfId="0" applyNumberFormat="1" applyFont="1" applyFill="1" applyBorder="1" applyAlignment="1" applyProtection="1">
      <alignment horizontal="center"/>
      <protection locked="0"/>
    </xf>
    <xf numFmtId="1" fontId="0" fillId="3" borderId="6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41" xfId="0" applyNumberFormat="1" applyFont="1" applyFill="1" applyBorder="1" applyAlignment="1" applyProtection="1">
      <alignment horizontal="center"/>
      <protection/>
    </xf>
    <xf numFmtId="1" fontId="0" fillId="0" borderId="40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 vertical="top"/>
      <protection/>
    </xf>
    <xf numFmtId="0" fontId="0" fillId="0" borderId="9" xfId="0" applyFont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1" fillId="0" borderId="13" xfId="0" applyFont="1" applyBorder="1" applyAlignment="1">
      <alignment horizontal="left"/>
    </xf>
    <xf numFmtId="165" fontId="1" fillId="0" borderId="8" xfId="0" applyNumberFormat="1" applyFont="1" applyBorder="1" applyAlignment="1" applyProtection="1">
      <alignment horizontal="right"/>
      <protection/>
    </xf>
    <xf numFmtId="165" fontId="1" fillId="0" borderId="10" xfId="0" applyNumberFormat="1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1" fontId="0" fillId="0" borderId="8" xfId="0" applyNumberFormat="1" applyFont="1" applyFill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5" fontId="1" fillId="0" borderId="8" xfId="0" applyNumberFormat="1" applyFont="1" applyBorder="1" applyAlignment="1" applyProtection="1">
      <alignment horizontal="center" wrapText="1"/>
      <protection/>
    </xf>
    <xf numFmtId="165" fontId="1" fillId="0" borderId="9" xfId="0" applyNumberFormat="1" applyFont="1" applyBorder="1" applyAlignment="1" applyProtection="1">
      <alignment horizontal="center" wrapText="1"/>
      <protection/>
    </xf>
    <xf numFmtId="165" fontId="1" fillId="0" borderId="10" xfId="0" applyNumberFormat="1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" fontId="0" fillId="3" borderId="8" xfId="0" applyNumberFormat="1" applyFont="1" applyFill="1" applyBorder="1" applyAlignment="1" applyProtection="1">
      <alignment horizontal="center"/>
      <protection locked="0"/>
    </xf>
    <xf numFmtId="1" fontId="0" fillId="3" borderId="9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165" fontId="4" fillId="0" borderId="9" xfId="0" applyNumberFormat="1" applyFont="1" applyBorder="1" applyAlignment="1" applyProtection="1">
      <alignment horizontal="center"/>
      <protection/>
    </xf>
    <xf numFmtId="165" fontId="8" fillId="0" borderId="9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65" fontId="3" fillId="0" borderId="12" xfId="0" applyNumberFormat="1" applyFont="1" applyBorder="1" applyAlignment="1" applyProtection="1">
      <alignment horizontal="left" wrapText="1"/>
      <protection/>
    </xf>
    <xf numFmtId="165" fontId="3" fillId="0" borderId="5" xfId="0" applyNumberFormat="1" applyFont="1" applyBorder="1" applyAlignment="1" applyProtection="1">
      <alignment horizontal="left" wrapText="1"/>
      <protection/>
    </xf>
    <xf numFmtId="165" fontId="3" fillId="0" borderId="41" xfId="0" applyNumberFormat="1" applyFont="1" applyBorder="1" applyAlignment="1" applyProtection="1">
      <alignment horizontal="left" wrapText="1"/>
      <protection/>
    </xf>
    <xf numFmtId="165" fontId="3" fillId="0" borderId="6" xfId="0" applyNumberFormat="1" applyFont="1" applyBorder="1" applyAlignment="1" applyProtection="1">
      <alignment horizontal="left" wrapText="1"/>
      <protection/>
    </xf>
    <xf numFmtId="0" fontId="2" fillId="0" borderId="8" xfId="0" applyFont="1" applyBorder="1" applyAlignment="1" applyProtection="1">
      <alignment horizontal="left" wrapText="1"/>
      <protection/>
    </xf>
    <xf numFmtId="0" fontId="2" fillId="0" borderId="9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41" xfId="0" applyFont="1" applyBorder="1" applyAlignment="1" applyProtection="1">
      <alignment horizontal="right" wrapText="1"/>
      <protection/>
    </xf>
    <xf numFmtId="165" fontId="0" fillId="0" borderId="13" xfId="0" applyNumberFormat="1" applyFont="1" applyBorder="1" applyAlignment="1" applyProtection="1">
      <alignment horizontal="center" wrapText="1"/>
      <protection/>
    </xf>
    <xf numFmtId="165" fontId="0" fillId="0" borderId="40" xfId="0" applyNumberFormat="1" applyFont="1" applyBorder="1" applyAlignment="1" applyProtection="1">
      <alignment horizontal="center" wrapText="1"/>
      <protection/>
    </xf>
    <xf numFmtId="165" fontId="2" fillId="0" borderId="8" xfId="0" applyNumberFormat="1" applyFont="1" applyBorder="1" applyAlignment="1" applyProtection="1">
      <alignment horizontal="left" wrapText="1"/>
      <protection/>
    </xf>
    <xf numFmtId="165" fontId="2" fillId="0" borderId="9" xfId="0" applyNumberFormat="1" applyFont="1" applyBorder="1" applyAlignment="1" applyProtection="1">
      <alignment horizontal="left" wrapText="1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41" xfId="0" applyFont="1" applyBorder="1" applyAlignment="1" applyProtection="1">
      <alignment horizontal="left" wrapText="1"/>
      <protection/>
    </xf>
    <xf numFmtId="0" fontId="0" fillId="0" borderId="40" xfId="0" applyFont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65" fontId="0" fillId="0" borderId="13" xfId="0" applyNumberFormat="1" applyFont="1" applyBorder="1" applyAlignment="1" applyProtection="1">
      <alignment horizontal="left" wrapText="1"/>
      <protection/>
    </xf>
    <xf numFmtId="165" fontId="0" fillId="0" borderId="5" xfId="0" applyNumberFormat="1" applyFont="1" applyBorder="1" applyAlignment="1" applyProtection="1">
      <alignment horizontal="left" wrapText="1"/>
      <protection/>
    </xf>
    <xf numFmtId="165" fontId="0" fillId="0" borderId="40" xfId="0" applyNumberFormat="1" applyFont="1" applyBorder="1" applyAlignment="1" applyProtection="1">
      <alignment horizontal="left" wrapText="1"/>
      <protection/>
    </xf>
    <xf numFmtId="165" fontId="0" fillId="0" borderId="6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4" fontId="0" fillId="0" borderId="8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left" wrapText="1"/>
      <protection locked="0"/>
    </xf>
    <xf numFmtId="49" fontId="0" fillId="0" borderId="5" xfId="0" applyNumberFormat="1" applyFont="1" applyBorder="1" applyAlignment="1" applyProtection="1">
      <alignment horizontal="left" wrapText="1"/>
      <protection locked="0"/>
    </xf>
    <xf numFmtId="49" fontId="0" fillId="0" borderId="40" xfId="0" applyNumberFormat="1" applyFont="1" applyBorder="1" applyAlignment="1" applyProtection="1">
      <alignment horizontal="left" wrapText="1"/>
      <protection locked="0"/>
    </xf>
    <xf numFmtId="49" fontId="0" fillId="0" borderId="6" xfId="0" applyNumberFormat="1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6" fontId="0" fillId="3" borderId="1" xfId="0" applyNumberFormat="1" applyFont="1" applyFill="1" applyBorder="1" applyAlignment="1" applyProtection="1">
      <alignment horizontal="center"/>
      <protection/>
    </xf>
    <xf numFmtId="166" fontId="0" fillId="3" borderId="4" xfId="0" applyNumberFormat="1" applyFont="1" applyFill="1" applyBorder="1" applyAlignment="1" applyProtection="1">
      <alignment horizontal="center"/>
      <protection/>
    </xf>
    <xf numFmtId="166" fontId="0" fillId="3" borderId="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5" xfId="0" applyFont="1" applyBorder="1" applyAlignment="1" applyProtection="1">
      <alignment horizontal="left" wrapText="1"/>
      <protection/>
    </xf>
    <xf numFmtId="0" fontId="3" fillId="0" borderId="41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left" wrapText="1"/>
      <protection/>
    </xf>
    <xf numFmtId="2" fontId="0" fillId="0" borderId="12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2" fontId="0" fillId="0" borderId="41" xfId="0" applyNumberFormat="1" applyFont="1" applyBorder="1" applyAlignment="1" applyProtection="1">
      <alignment horizontal="center"/>
      <protection/>
    </xf>
    <xf numFmtId="2" fontId="0" fillId="0" borderId="6" xfId="0" applyNumberFormat="1" applyFont="1" applyBorder="1" applyAlignment="1" applyProtection="1">
      <alignment horizontal="center"/>
      <protection/>
    </xf>
    <xf numFmtId="2" fontId="4" fillId="0" borderId="6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 locked="0"/>
    </xf>
    <xf numFmtId="0" fontId="32" fillId="0" borderId="0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/>
    </xf>
    <xf numFmtId="0" fontId="32" fillId="0" borderId="3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ill>
        <patternFill>
          <bgColor rgb="FFFF99CC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Quiz%20Competition%20Classroom%20and%20Barn%20Score%20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room Score Sheet"/>
      <sheetName val="Barn Score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7"/>
  <sheetViews>
    <sheetView zoomScale="75" zoomScaleNormal="75" workbookViewId="0" topLeftCell="A1">
      <selection activeCell="A111" sqref="A111:V111"/>
    </sheetView>
  </sheetViews>
  <sheetFormatPr defaultColWidth="9.140625" defaultRowHeight="12.75"/>
  <cols>
    <col min="1" max="1" width="6.7109375" style="1" customWidth="1"/>
    <col min="2" max="3" width="7.7109375" style="1" customWidth="1"/>
    <col min="4" max="4" width="7.8515625" style="1" customWidth="1"/>
    <col min="5" max="5" width="9.7109375" style="1" customWidth="1"/>
    <col min="6" max="6" width="7.7109375" style="1" customWidth="1"/>
    <col min="7" max="7" width="9.8515625" style="1" customWidth="1"/>
    <col min="8" max="8" width="7.421875" style="1" customWidth="1"/>
    <col min="9" max="10" width="7.28125" style="1" customWidth="1"/>
    <col min="11" max="11" width="7.8515625" style="1" customWidth="1"/>
    <col min="12" max="17" width="7.28125" style="1" customWidth="1"/>
    <col min="18" max="18" width="8.7109375" style="1" customWidth="1"/>
    <col min="19" max="19" width="7.28125" style="1" customWidth="1"/>
    <col min="20" max="20" width="9.00390625" style="1" customWidth="1"/>
    <col min="21" max="21" width="4.28125" style="1" customWidth="1"/>
    <col min="22" max="22" width="18.7109375" style="1" customWidth="1"/>
    <col min="23" max="23" width="9.140625" style="1" customWidth="1"/>
    <col min="24" max="24" width="12.57421875" style="1" customWidth="1"/>
    <col min="25" max="16384" width="9.140625" style="1" customWidth="1"/>
  </cols>
  <sheetData>
    <row r="1" spans="1:25" ht="27">
      <c r="A1" s="94" t="s">
        <v>3</v>
      </c>
      <c r="B1" s="132">
        <f>+teams!D5</f>
        <v>0</v>
      </c>
      <c r="C1" s="95"/>
      <c r="D1" s="95"/>
      <c r="E1" s="95"/>
      <c r="F1" s="96"/>
      <c r="G1" s="97"/>
      <c r="H1" s="98" t="s">
        <v>26</v>
      </c>
      <c r="I1" s="109">
        <f>+teams!C5</f>
        <v>1</v>
      </c>
      <c r="J1" s="175"/>
      <c r="K1" s="98" t="s">
        <v>20</v>
      </c>
      <c r="L1" s="505" t="str">
        <f>+teams!A5</f>
        <v>Junior D</v>
      </c>
      <c r="M1" s="506"/>
      <c r="N1" s="99"/>
      <c r="O1" s="100" t="s">
        <v>22</v>
      </c>
      <c r="P1" s="135" t="str">
        <f>+teams!B5</f>
        <v>A</v>
      </c>
      <c r="Q1" s="101"/>
      <c r="R1" s="101"/>
      <c r="S1" s="101"/>
      <c r="T1" s="101"/>
      <c r="U1" s="101"/>
      <c r="V1" s="155"/>
      <c r="W1" s="91"/>
      <c r="X1" s="91"/>
      <c r="Y1" s="91"/>
    </row>
    <row r="2" spans="1:25" ht="25.5" customHeight="1">
      <c r="A2" s="102"/>
      <c r="B2" s="86"/>
      <c r="C2" s="86"/>
      <c r="D2" s="86"/>
      <c r="E2" s="86"/>
      <c r="F2" s="86"/>
      <c r="G2" s="86"/>
      <c r="H2" s="86"/>
      <c r="I2" s="87"/>
      <c r="J2" s="87"/>
      <c r="K2" s="88"/>
      <c r="L2" s="87"/>
      <c r="M2" s="89"/>
      <c r="N2" s="89"/>
      <c r="O2" s="90"/>
      <c r="P2" s="92"/>
      <c r="Q2" s="93"/>
      <c r="R2" s="93"/>
      <c r="S2" s="93"/>
      <c r="T2" s="93"/>
      <c r="U2" s="93"/>
      <c r="V2" s="156"/>
      <c r="W2" s="91"/>
      <c r="X2" s="91"/>
      <c r="Y2" s="91"/>
    </row>
    <row r="3" spans="1:25" ht="4.5" customHeigh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91"/>
      <c r="X3" s="91"/>
      <c r="Y3" s="91"/>
    </row>
    <row r="4" spans="1:25" ht="22.5" customHeight="1">
      <c r="A4" s="510" t="s">
        <v>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91"/>
      <c r="X4" s="91"/>
      <c r="Y4" s="91"/>
    </row>
    <row r="5" spans="1:25" ht="15.75" customHeight="1">
      <c r="A5" s="513" t="s">
        <v>0</v>
      </c>
      <c r="B5" s="515" t="s">
        <v>21</v>
      </c>
      <c r="C5" s="517" t="s">
        <v>4</v>
      </c>
      <c r="D5" s="518"/>
      <c r="E5" s="519"/>
      <c r="F5" s="522" t="s">
        <v>5</v>
      </c>
      <c r="G5" s="91"/>
      <c r="H5" s="517" t="s">
        <v>61</v>
      </c>
      <c r="I5" s="519"/>
      <c r="J5" s="104"/>
      <c r="K5" s="524" t="s">
        <v>62</v>
      </c>
      <c r="L5" s="524"/>
      <c r="M5" s="91"/>
      <c r="N5" s="524" t="s">
        <v>63</v>
      </c>
      <c r="O5" s="524"/>
      <c r="P5" s="91"/>
      <c r="Q5" s="525" t="s">
        <v>86</v>
      </c>
      <c r="R5" s="526"/>
      <c r="S5" s="527"/>
      <c r="T5" s="2" t="s">
        <v>6</v>
      </c>
      <c r="U5" s="91"/>
      <c r="V5" s="157" t="s">
        <v>19</v>
      </c>
      <c r="W5" s="91"/>
      <c r="X5" s="91"/>
      <c r="Y5" s="91"/>
    </row>
    <row r="6" spans="1:25" ht="13.5" customHeight="1">
      <c r="A6" s="514"/>
      <c r="B6" s="516"/>
      <c r="C6" s="520"/>
      <c r="D6" s="508"/>
      <c r="E6" s="521"/>
      <c r="F6" s="523"/>
      <c r="G6" s="91"/>
      <c r="H6" s="520"/>
      <c r="I6" s="521"/>
      <c r="J6" s="104"/>
      <c r="K6" s="524"/>
      <c r="L6" s="524"/>
      <c r="M6" s="91"/>
      <c r="N6" s="524"/>
      <c r="O6" s="524"/>
      <c r="P6" s="91"/>
      <c r="Q6" s="62">
        <v>1</v>
      </c>
      <c r="R6" s="62">
        <v>2</v>
      </c>
      <c r="S6" s="62">
        <v>3</v>
      </c>
      <c r="T6" s="3"/>
      <c r="U6" s="91"/>
      <c r="V6" s="158" t="s">
        <v>7</v>
      </c>
      <c r="W6" s="91"/>
      <c r="X6" s="91"/>
      <c r="Y6" s="91"/>
    </row>
    <row r="7" spans="1:25" ht="22.5" customHeight="1">
      <c r="A7" s="105">
        <f>+teams!G5</f>
        <v>0</v>
      </c>
      <c r="B7" s="4">
        <v>1</v>
      </c>
      <c r="C7" s="528">
        <f>+teams!I5</f>
        <v>0</v>
      </c>
      <c r="D7" s="529"/>
      <c r="E7" s="530"/>
      <c r="F7" s="110">
        <v>0</v>
      </c>
      <c r="G7" s="111"/>
      <c r="H7" s="494">
        <v>0</v>
      </c>
      <c r="I7" s="495"/>
      <c r="J7" s="107"/>
      <c r="K7" s="496">
        <v>0</v>
      </c>
      <c r="L7" s="496"/>
      <c r="M7" s="111"/>
      <c r="N7" s="496">
        <v>0</v>
      </c>
      <c r="O7" s="496"/>
      <c r="P7" s="91"/>
      <c r="Q7" s="82"/>
      <c r="R7" s="82"/>
      <c r="S7" s="82"/>
      <c r="T7" s="110">
        <v>0</v>
      </c>
      <c r="U7" s="91"/>
      <c r="V7" s="159" t="s">
        <v>8</v>
      </c>
      <c r="W7" s="91"/>
      <c r="X7" s="91"/>
      <c r="Y7" s="91"/>
    </row>
    <row r="8" spans="1:25" ht="22.5" customHeight="1">
      <c r="A8" s="105">
        <f>+teams!G6</f>
        <v>0</v>
      </c>
      <c r="B8" s="4">
        <v>2</v>
      </c>
      <c r="C8" s="497">
        <f>+teams!I6</f>
        <v>0</v>
      </c>
      <c r="D8" s="498"/>
      <c r="E8" s="482"/>
      <c r="F8" s="22">
        <v>0</v>
      </c>
      <c r="G8" s="91"/>
      <c r="H8" s="483">
        <v>0</v>
      </c>
      <c r="I8" s="483"/>
      <c r="J8" s="104"/>
      <c r="K8" s="483">
        <v>0</v>
      </c>
      <c r="L8" s="483"/>
      <c r="M8" s="91"/>
      <c r="N8" s="483">
        <v>0</v>
      </c>
      <c r="O8" s="483"/>
      <c r="P8" s="91"/>
      <c r="Q8" s="83"/>
      <c r="R8" s="83"/>
      <c r="S8" s="83"/>
      <c r="T8" s="22">
        <v>0</v>
      </c>
      <c r="U8" s="91"/>
      <c r="V8" s="159" t="s">
        <v>7</v>
      </c>
      <c r="W8" s="91"/>
      <c r="X8" s="91"/>
      <c r="Y8" s="91"/>
    </row>
    <row r="9" spans="1:25" ht="22.5" customHeight="1">
      <c r="A9" s="105">
        <f>+teams!G7</f>
        <v>0</v>
      </c>
      <c r="B9" s="4">
        <v>3</v>
      </c>
      <c r="C9" s="497">
        <f>+teams!I7</f>
        <v>0</v>
      </c>
      <c r="D9" s="498"/>
      <c r="E9" s="482"/>
      <c r="F9" s="22">
        <v>0</v>
      </c>
      <c r="G9" s="91"/>
      <c r="H9" s="483">
        <v>0</v>
      </c>
      <c r="I9" s="483"/>
      <c r="J9" s="104"/>
      <c r="K9" s="483">
        <v>0</v>
      </c>
      <c r="L9" s="483"/>
      <c r="M9" s="91"/>
      <c r="N9" s="483">
        <v>0</v>
      </c>
      <c r="O9" s="483"/>
      <c r="P9" s="91"/>
      <c r="Q9" s="83"/>
      <c r="R9" s="83"/>
      <c r="S9" s="83"/>
      <c r="T9" s="22">
        <v>0</v>
      </c>
      <c r="U9" s="91"/>
      <c r="V9" s="159" t="s">
        <v>9</v>
      </c>
      <c r="W9" s="91"/>
      <c r="X9" s="91"/>
      <c r="Y9" s="91"/>
    </row>
    <row r="10" spans="1:25" ht="22.5" customHeight="1">
      <c r="A10" s="105">
        <f>+teams!G8</f>
        <v>0</v>
      </c>
      <c r="B10" s="4">
        <v>4</v>
      </c>
      <c r="C10" s="497">
        <f>+teams!I8</f>
        <v>0</v>
      </c>
      <c r="D10" s="498"/>
      <c r="E10" s="482"/>
      <c r="F10" s="22">
        <v>0</v>
      </c>
      <c r="G10" s="91"/>
      <c r="H10" s="483">
        <v>0</v>
      </c>
      <c r="I10" s="483"/>
      <c r="J10" s="104"/>
      <c r="K10" s="483">
        <v>0</v>
      </c>
      <c r="L10" s="483"/>
      <c r="M10" s="91"/>
      <c r="N10" s="483">
        <v>0</v>
      </c>
      <c r="O10" s="483"/>
      <c r="P10" s="91"/>
      <c r="Q10" s="84"/>
      <c r="R10" s="84"/>
      <c r="S10" s="84"/>
      <c r="T10" s="22">
        <v>0</v>
      </c>
      <c r="U10" s="91"/>
      <c r="V10" s="159" t="s">
        <v>10</v>
      </c>
      <c r="W10" s="91"/>
      <c r="X10" s="91"/>
      <c r="Y10" s="91"/>
    </row>
    <row r="11" spans="1:25" ht="21.75" customHeight="1">
      <c r="A11" s="484" t="s">
        <v>11</v>
      </c>
      <c r="B11" s="485"/>
      <c r="C11" s="485"/>
      <c r="D11" s="485"/>
      <c r="E11" s="486"/>
      <c r="F11" s="23">
        <f>SUM(F7:F10)</f>
        <v>0</v>
      </c>
      <c r="G11" s="91"/>
      <c r="H11" s="487">
        <f>SUM(H7:H10)-MIN(H7:H10)</f>
        <v>0</v>
      </c>
      <c r="I11" s="487"/>
      <c r="J11" s="104"/>
      <c r="K11" s="487">
        <f>SUM(K7:K10)-MIN(K7:K10)</f>
        <v>0</v>
      </c>
      <c r="L11" s="487"/>
      <c r="M11" s="91"/>
      <c r="N11" s="487">
        <f>SUM(N7:N10)-MIN(N7:N10)</f>
        <v>0</v>
      </c>
      <c r="O11" s="487"/>
      <c r="P11" s="91"/>
      <c r="Q11" s="112">
        <v>0</v>
      </c>
      <c r="R11" s="112">
        <f>SUM(R7:R10)</f>
        <v>0</v>
      </c>
      <c r="S11" s="112">
        <f>SUM(S7:S10)</f>
        <v>0</v>
      </c>
      <c r="T11" s="23">
        <f>SUM(T7:T10)</f>
        <v>0</v>
      </c>
      <c r="U11" s="91"/>
      <c r="V11" s="160">
        <f>SUM(F11:T11)</f>
        <v>0</v>
      </c>
      <c r="W11" s="91"/>
      <c r="X11" s="91"/>
      <c r="Y11" s="91"/>
    </row>
    <row r="12" spans="1:25" ht="5.25" customHeight="1">
      <c r="A12" s="48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89"/>
      <c r="W12" s="91"/>
      <c r="X12" s="91"/>
      <c r="Y12" s="91"/>
    </row>
    <row r="13" spans="1:25" ht="22.5" customHeight="1">
      <c r="A13" s="510" t="s">
        <v>15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26"/>
      <c r="V13" s="161"/>
      <c r="W13" s="91"/>
      <c r="X13" s="91"/>
      <c r="Y13" s="91"/>
    </row>
    <row r="14" spans="1:25" ht="15" customHeight="1">
      <c r="A14" s="481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474">
        <f>stall1</f>
        <v>0</v>
      </c>
      <c r="I14" s="470"/>
      <c r="J14" s="474">
        <f>stall2</f>
        <v>0</v>
      </c>
      <c r="K14" s="470"/>
      <c r="L14" s="474">
        <f>stall3</f>
        <v>0</v>
      </c>
      <c r="M14" s="470"/>
      <c r="N14" s="474">
        <f>stall4</f>
        <v>0</v>
      </c>
      <c r="O14" s="470"/>
      <c r="P14" s="474">
        <f>stall5</f>
        <v>0</v>
      </c>
      <c r="Q14" s="470"/>
      <c r="R14" s="465" t="s">
        <v>6</v>
      </c>
      <c r="S14" s="517" t="s">
        <v>18</v>
      </c>
      <c r="T14" s="519"/>
      <c r="U14" s="148"/>
      <c r="V14" s="162"/>
      <c r="W14" s="91"/>
      <c r="X14" s="91"/>
      <c r="Y14" s="91"/>
    </row>
    <row r="15" spans="1:26" ht="13.5" customHeight="1">
      <c r="A15" s="514"/>
      <c r="B15" s="516"/>
      <c r="C15" s="520"/>
      <c r="D15" s="508"/>
      <c r="E15" s="521"/>
      <c r="F15" s="473"/>
      <c r="G15" s="523"/>
      <c r="H15" s="471"/>
      <c r="I15" s="464"/>
      <c r="J15" s="471"/>
      <c r="K15" s="464"/>
      <c r="L15" s="471"/>
      <c r="M15" s="464"/>
      <c r="N15" s="471"/>
      <c r="O15" s="464"/>
      <c r="P15" s="471"/>
      <c r="Q15" s="464"/>
      <c r="R15" s="466"/>
      <c r="S15" s="477"/>
      <c r="T15" s="475"/>
      <c r="U15" s="91"/>
      <c r="V15" s="103"/>
      <c r="W15" s="174" t="s">
        <v>77</v>
      </c>
      <c r="X15" s="76" t="s">
        <v>4</v>
      </c>
      <c r="Y15" s="74" t="s">
        <v>78</v>
      </c>
      <c r="Z15" s="171" t="s">
        <v>76</v>
      </c>
    </row>
    <row r="16" spans="1:27" ht="22.5" customHeight="1">
      <c r="A16" s="106">
        <f aca="true" t="shared" si="0" ref="A16:C19">(A7)</f>
        <v>0</v>
      </c>
      <c r="B16" s="14">
        <f t="shared" si="0"/>
        <v>1</v>
      </c>
      <c r="C16" s="467">
        <f t="shared" si="0"/>
        <v>0</v>
      </c>
      <c r="D16" s="468"/>
      <c r="E16" s="469"/>
      <c r="F16" s="33" t="s">
        <v>35</v>
      </c>
      <c r="G16" s="22">
        <v>0</v>
      </c>
      <c r="H16" s="462">
        <v>0</v>
      </c>
      <c r="I16" s="463"/>
      <c r="J16" s="462">
        <v>0</v>
      </c>
      <c r="K16" s="463"/>
      <c r="L16" s="462">
        <v>0</v>
      </c>
      <c r="M16" s="463"/>
      <c r="N16" s="462">
        <v>0</v>
      </c>
      <c r="O16" s="463"/>
      <c r="P16" s="462">
        <v>0</v>
      </c>
      <c r="Q16" s="463"/>
      <c r="R16" s="110">
        <v>0</v>
      </c>
      <c r="S16" s="460" t="s">
        <v>7</v>
      </c>
      <c r="T16" s="461"/>
      <c r="U16" s="91"/>
      <c r="V16" s="103"/>
      <c r="W16" s="154">
        <f aca="true" t="shared" si="1" ref="W16:X19">+B16</f>
        <v>1</v>
      </c>
      <c r="X16" s="141">
        <f t="shared" si="1"/>
        <v>0</v>
      </c>
      <c r="Y16" s="75">
        <f>+teams!H5</f>
        <v>0</v>
      </c>
      <c r="Z16" s="173">
        <f>SUM(F7:O7,T7,G16:R16,G29,G33)</f>
        <v>0</v>
      </c>
      <c r="AA16" s="177"/>
    </row>
    <row r="17" spans="1:27" ht="22.5" customHeight="1">
      <c r="A17" s="106">
        <f t="shared" si="0"/>
        <v>0</v>
      </c>
      <c r="B17" s="14">
        <f t="shared" si="0"/>
        <v>2</v>
      </c>
      <c r="C17" s="448">
        <f t="shared" si="0"/>
        <v>0</v>
      </c>
      <c r="D17" s="449"/>
      <c r="E17" s="413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461"/>
      <c r="U17" s="91"/>
      <c r="V17" s="103"/>
      <c r="W17" s="154">
        <f t="shared" si="1"/>
        <v>2</v>
      </c>
      <c r="X17" s="141">
        <f t="shared" si="1"/>
        <v>0</v>
      </c>
      <c r="Y17" s="75">
        <f>+teams!H6</f>
        <v>0</v>
      </c>
      <c r="Z17" s="172">
        <f>SUM(F8:O8,T8,G17:R17,I29,I33)</f>
        <v>0</v>
      </c>
      <c r="AA17" s="177"/>
    </row>
    <row r="18" spans="1:27" ht="22.5" customHeight="1">
      <c r="A18" s="106">
        <f t="shared" si="0"/>
        <v>0</v>
      </c>
      <c r="B18" s="14">
        <f t="shared" si="0"/>
        <v>3</v>
      </c>
      <c r="C18" s="448">
        <f t="shared" si="0"/>
        <v>0</v>
      </c>
      <c r="D18" s="449"/>
      <c r="E18" s="413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461"/>
      <c r="U18" s="91"/>
      <c r="V18" s="103"/>
      <c r="W18" s="154">
        <f t="shared" si="1"/>
        <v>3</v>
      </c>
      <c r="X18" s="141">
        <f t="shared" si="1"/>
        <v>0</v>
      </c>
      <c r="Y18" s="75">
        <f>+teams!H7</f>
        <v>0</v>
      </c>
      <c r="Z18" s="172">
        <f>SUM(F9:O9,T9,G18:R18,K29,K33)</f>
        <v>0</v>
      </c>
      <c r="AA18" s="177"/>
    </row>
    <row r="19" spans="1:27" ht="22.5" customHeight="1">
      <c r="A19" s="106">
        <f t="shared" si="0"/>
        <v>0</v>
      </c>
      <c r="B19" s="14">
        <f t="shared" si="0"/>
        <v>4</v>
      </c>
      <c r="C19" s="448">
        <f t="shared" si="0"/>
        <v>0</v>
      </c>
      <c r="D19" s="449"/>
      <c r="E19" s="413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461"/>
      <c r="U19" s="91"/>
      <c r="V19" s="103"/>
      <c r="W19" s="154">
        <f t="shared" si="1"/>
        <v>4</v>
      </c>
      <c r="X19" s="141">
        <f t="shared" si="1"/>
        <v>0</v>
      </c>
      <c r="Y19" s="75">
        <f>+teams!H8</f>
        <v>0</v>
      </c>
      <c r="Z19" s="172">
        <f>SUM(F10:O10,T10,G19:R19,M29,M33)</f>
        <v>0</v>
      </c>
      <c r="AA19" s="177"/>
    </row>
    <row r="20" spans="1:27" ht="22.5" customHeight="1">
      <c r="A20" s="484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533" t="s">
        <v>10</v>
      </c>
      <c r="T20" s="534"/>
      <c r="U20" s="149"/>
      <c r="V20" s="163"/>
      <c r="W20" s="91"/>
      <c r="X20" s="91"/>
      <c r="Y20" s="91"/>
      <c r="Z20" s="91"/>
      <c r="AA20" s="91"/>
    </row>
    <row r="21" spans="1:27" ht="21.75" customHeight="1">
      <c r="A21" s="484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537">
        <f>SUM(G21:R21)</f>
        <v>0</v>
      </c>
      <c r="T21" s="538"/>
      <c r="U21" s="30"/>
      <c r="V21" s="164"/>
      <c r="W21" s="91"/>
      <c r="X21" s="91"/>
      <c r="Y21" s="91"/>
      <c r="Z21" s="91"/>
      <c r="AA21" s="91"/>
    </row>
    <row r="22" spans="1:27" ht="4.5" customHeight="1">
      <c r="A22" s="539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540"/>
      <c r="W22" s="91"/>
      <c r="X22" s="91"/>
      <c r="Y22" s="91"/>
      <c r="Z22" s="91"/>
      <c r="AA22" s="91"/>
    </row>
    <row r="23" spans="1:27" ht="21.75" customHeight="1">
      <c r="A23" s="541" t="s">
        <v>31</v>
      </c>
      <c r="B23" s="542"/>
      <c r="C23" s="542"/>
      <c r="D23" s="543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162"/>
      <c r="W23" s="91"/>
      <c r="X23" s="91"/>
      <c r="Y23" s="91"/>
      <c r="Z23" s="91"/>
      <c r="AA23" s="91"/>
    </row>
    <row r="24" spans="1:27" ht="13.5" customHeight="1">
      <c r="A24" s="544"/>
      <c r="B24" s="545"/>
      <c r="C24" s="545"/>
      <c r="D24" s="546"/>
      <c r="E24" s="3">
        <f>'Work Area'!$B$10</f>
        <v>0</v>
      </c>
      <c r="F24" s="3">
        <f>'Work Area'!$C$10</f>
        <v>0</v>
      </c>
      <c r="G24" s="3">
        <f>'Work Area'!$D$10</f>
        <v>0</v>
      </c>
      <c r="H24" s="3">
        <f>'Work Area'!$E$10</f>
        <v>0</v>
      </c>
      <c r="I24" s="3">
        <f>'Work Area'!$F$10</f>
        <v>0</v>
      </c>
      <c r="J24" s="3">
        <f>'Work Area'!$G$10</f>
        <v>0</v>
      </c>
      <c r="K24" s="3">
        <v>7</v>
      </c>
      <c r="L24" s="3">
        <v>8</v>
      </c>
      <c r="M24" s="18">
        <v>9</v>
      </c>
      <c r="N24" s="3">
        <v>10</v>
      </c>
      <c r="O24" s="523"/>
      <c r="P24" s="549"/>
      <c r="Q24" s="548"/>
      <c r="R24" s="19"/>
      <c r="S24" s="6"/>
      <c r="T24" s="6"/>
      <c r="U24" s="25"/>
      <c r="V24" s="165"/>
      <c r="W24" s="91"/>
      <c r="X24" s="91"/>
      <c r="Y24" s="91"/>
      <c r="Z24" s="91"/>
      <c r="AA24" s="91"/>
    </row>
    <row r="25" spans="1:27" ht="21.75" customHeight="1">
      <c r="A25" s="484" t="s">
        <v>11</v>
      </c>
      <c r="B25" s="485"/>
      <c r="C25" s="485"/>
      <c r="D25" s="486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7">
        <f>SUM(E25:O25)</f>
        <v>0</v>
      </c>
      <c r="Q25" s="538"/>
      <c r="R25" s="20"/>
      <c r="S25" s="8"/>
      <c r="T25" s="17"/>
      <c r="U25" s="25"/>
      <c r="V25" s="165"/>
      <c r="W25" s="91"/>
      <c r="X25" s="91"/>
      <c r="Y25" s="91"/>
      <c r="Z25" s="91"/>
      <c r="AA25" s="91"/>
    </row>
    <row r="26" spans="1:27" ht="4.5" customHeight="1">
      <c r="A26" s="550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553"/>
      <c r="W26" s="91"/>
      <c r="X26" s="91"/>
      <c r="Y26" s="91"/>
      <c r="Z26" s="91"/>
      <c r="AA26" s="91"/>
    </row>
    <row r="27" spans="1:27" ht="15" customHeight="1">
      <c r="A27" s="541" t="s">
        <v>24</v>
      </c>
      <c r="B27" s="542"/>
      <c r="C27" s="542"/>
      <c r="D27" s="542"/>
      <c r="E27" s="542"/>
      <c r="F27" s="543"/>
      <c r="G27" s="556">
        <f>(C7)</f>
        <v>0</v>
      </c>
      <c r="H27" s="557"/>
      <c r="I27" s="560">
        <f>(C8)</f>
        <v>0</v>
      </c>
      <c r="J27" s="561"/>
      <c r="K27" s="560">
        <f>(C9)</f>
        <v>0</v>
      </c>
      <c r="L27" s="561"/>
      <c r="M27" s="560">
        <f>(C10)</f>
        <v>0</v>
      </c>
      <c r="N27" s="561"/>
      <c r="O27" s="522" t="s">
        <v>6</v>
      </c>
      <c r="P27" s="547" t="s">
        <v>23</v>
      </c>
      <c r="Q27" s="548"/>
      <c r="R27" s="8"/>
      <c r="S27" s="6"/>
      <c r="T27" s="6"/>
      <c r="U27" s="552"/>
      <c r="V27" s="553"/>
      <c r="W27" s="91"/>
      <c r="X27" s="91"/>
      <c r="Y27" s="91"/>
      <c r="Z27" s="91"/>
      <c r="AA27" s="91"/>
    </row>
    <row r="28" spans="1:27" ht="12.75" customHeight="1">
      <c r="A28" s="544"/>
      <c r="B28" s="545"/>
      <c r="C28" s="545"/>
      <c r="D28" s="545"/>
      <c r="E28" s="545"/>
      <c r="F28" s="546"/>
      <c r="G28" s="558"/>
      <c r="H28" s="559"/>
      <c r="I28" s="562"/>
      <c r="J28" s="563"/>
      <c r="K28" s="562"/>
      <c r="L28" s="563"/>
      <c r="M28" s="562"/>
      <c r="N28" s="563"/>
      <c r="O28" s="523"/>
      <c r="P28" s="549"/>
      <c r="Q28" s="548"/>
      <c r="R28" s="8"/>
      <c r="S28" s="6"/>
      <c r="T28" s="6"/>
      <c r="U28" s="554"/>
      <c r="V28" s="555"/>
      <c r="W28" s="91"/>
      <c r="X28" s="91"/>
      <c r="Y28" s="91"/>
      <c r="Z28" s="91"/>
      <c r="AA28" s="91"/>
    </row>
    <row r="29" spans="1:27" ht="21.75" customHeight="1">
      <c r="A29" s="484" t="s">
        <v>11</v>
      </c>
      <c r="B29" s="485"/>
      <c r="C29" s="485"/>
      <c r="D29" s="485"/>
      <c r="E29" s="485"/>
      <c r="F29" s="486"/>
      <c r="G29" s="564">
        <v>0</v>
      </c>
      <c r="H29" s="565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537">
        <f>SUM(G29:M29)-MIN(G29:M29)+O29</f>
        <v>0</v>
      </c>
      <c r="Q29" s="538"/>
      <c r="R29" s="91"/>
      <c r="S29" s="9"/>
      <c r="T29" s="8"/>
      <c r="U29" s="568" t="s">
        <v>14</v>
      </c>
      <c r="V29" s="569"/>
      <c r="W29" s="91"/>
      <c r="X29" s="91"/>
      <c r="Y29" s="91"/>
      <c r="Z29" s="91"/>
      <c r="AA29" s="91"/>
    </row>
    <row r="30" spans="1:27" ht="4.5" customHeight="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571"/>
      <c r="W30" s="91"/>
      <c r="X30" s="91"/>
      <c r="Y30" s="91"/>
      <c r="Z30" s="91"/>
      <c r="AA30" s="91"/>
    </row>
    <row r="31" spans="1:27" ht="15" customHeight="1">
      <c r="A31" s="541" t="s">
        <v>27</v>
      </c>
      <c r="B31" s="542"/>
      <c r="C31" s="542"/>
      <c r="D31" s="542"/>
      <c r="E31" s="542"/>
      <c r="F31" s="543"/>
      <c r="G31" s="556">
        <f>(C7)</f>
        <v>0</v>
      </c>
      <c r="H31" s="557"/>
      <c r="I31" s="560">
        <f>(C8)</f>
        <v>0</v>
      </c>
      <c r="J31" s="561"/>
      <c r="K31" s="560">
        <f>(C9)</f>
        <v>0</v>
      </c>
      <c r="L31" s="561"/>
      <c r="M31" s="560">
        <f>(C10)</f>
        <v>0</v>
      </c>
      <c r="N31" s="561"/>
      <c r="O31" s="522" t="s">
        <v>6</v>
      </c>
      <c r="P31" s="547" t="s">
        <v>25</v>
      </c>
      <c r="Q31" s="548"/>
      <c r="R31" s="12"/>
      <c r="S31" s="6"/>
      <c r="T31" s="6"/>
      <c r="U31" s="570"/>
      <c r="V31" s="571"/>
      <c r="W31" s="91"/>
      <c r="X31" s="91"/>
      <c r="Y31" s="91"/>
      <c r="Z31" s="91"/>
      <c r="AA31" s="91"/>
    </row>
    <row r="32" spans="1:27" ht="12.75" customHeight="1">
      <c r="A32" s="544"/>
      <c r="B32" s="545"/>
      <c r="C32" s="545"/>
      <c r="D32" s="545"/>
      <c r="E32" s="545"/>
      <c r="F32" s="546"/>
      <c r="G32" s="558"/>
      <c r="H32" s="559"/>
      <c r="I32" s="562"/>
      <c r="J32" s="563"/>
      <c r="K32" s="562"/>
      <c r="L32" s="563"/>
      <c r="M32" s="562"/>
      <c r="N32" s="563"/>
      <c r="O32" s="523"/>
      <c r="P32" s="549"/>
      <c r="Q32" s="548"/>
      <c r="R32" s="12"/>
      <c r="S32" s="6"/>
      <c r="T32" s="6"/>
      <c r="U32" s="572">
        <f>SUM(V11+S21+P25+P29+P33)</f>
        <v>0</v>
      </c>
      <c r="V32" s="573"/>
      <c r="W32" s="91"/>
      <c r="X32" s="91"/>
      <c r="Y32" s="91"/>
      <c r="Z32" s="91"/>
      <c r="AA32" s="91"/>
    </row>
    <row r="33" spans="1:27" ht="21.75" customHeight="1">
      <c r="A33" s="484" t="s">
        <v>11</v>
      </c>
      <c r="B33" s="485"/>
      <c r="C33" s="485"/>
      <c r="D33" s="485"/>
      <c r="E33" s="485"/>
      <c r="F33" s="486"/>
      <c r="G33" s="564">
        <v>0</v>
      </c>
      <c r="H33" s="565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537">
        <f>SUM(G33:M33)-MIN(G33:M33)+O33</f>
        <v>0</v>
      </c>
      <c r="Q33" s="538"/>
      <c r="R33" s="13"/>
      <c r="S33" s="9"/>
      <c r="T33" s="8"/>
      <c r="U33" s="574"/>
      <c r="V33" s="575"/>
      <c r="W33" s="91"/>
      <c r="X33" s="91"/>
      <c r="Y33" s="91"/>
      <c r="Z33" s="91"/>
      <c r="AA33" s="91"/>
    </row>
    <row r="34" spans="1:27" ht="14.25" customHeight="1">
      <c r="A34" s="576" t="s">
        <v>36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8"/>
      <c r="W34" s="91"/>
      <c r="X34" s="91"/>
      <c r="Y34" s="104"/>
      <c r="Z34" s="104"/>
      <c r="AA34" s="104"/>
    </row>
    <row r="35" spans="1:27" ht="13.5" customHeight="1">
      <c r="A35" s="576" t="s">
        <v>32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8"/>
      <c r="W35" s="111"/>
      <c r="X35" s="111"/>
      <c r="Y35" s="104"/>
      <c r="Z35" s="104"/>
      <c r="AA35" s="104"/>
    </row>
    <row r="36" spans="1:27" ht="39" customHeight="1" thickBot="1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1"/>
      <c r="W36" s="111"/>
      <c r="X36" s="111"/>
      <c r="Y36" s="104"/>
      <c r="Z36" s="104"/>
      <c r="AA36" s="104"/>
    </row>
    <row r="37" spans="1:27" ht="31.5" customHeight="1">
      <c r="A37" s="94" t="s">
        <v>3</v>
      </c>
      <c r="B37" s="132">
        <f>+teams!D10</f>
        <v>0</v>
      </c>
      <c r="C37" s="95"/>
      <c r="D37" s="95"/>
      <c r="E37" s="95"/>
      <c r="F37" s="96"/>
      <c r="G37" s="97"/>
      <c r="H37" s="98" t="s">
        <v>26</v>
      </c>
      <c r="I37" s="109">
        <f>+teams!C10</f>
        <v>2</v>
      </c>
      <c r="J37" s="97"/>
      <c r="K37" s="98" t="s">
        <v>20</v>
      </c>
      <c r="L37" s="505" t="str">
        <f>+teams!A10</f>
        <v>Junior D</v>
      </c>
      <c r="M37" s="506"/>
      <c r="N37" s="99"/>
      <c r="O37" s="100" t="s">
        <v>22</v>
      </c>
      <c r="P37" s="135" t="str">
        <f>+teams!B10</f>
        <v>A</v>
      </c>
      <c r="Q37" s="101"/>
      <c r="R37" s="101"/>
      <c r="S37" s="101"/>
      <c r="T37" s="101"/>
      <c r="U37" s="101"/>
      <c r="V37" s="155"/>
      <c r="W37" s="91"/>
      <c r="X37" s="91"/>
      <c r="Y37" s="91"/>
      <c r="Z37" s="91"/>
      <c r="AA37" s="91"/>
    </row>
    <row r="38" spans="1:27" ht="12.75">
      <c r="A38" s="102"/>
      <c r="B38" s="86"/>
      <c r="C38" s="86"/>
      <c r="D38" s="86"/>
      <c r="E38" s="86"/>
      <c r="F38" s="86"/>
      <c r="G38" s="86"/>
      <c r="H38" s="86"/>
      <c r="I38" s="87"/>
      <c r="J38" s="87"/>
      <c r="K38" s="88"/>
      <c r="L38" s="87"/>
      <c r="M38" s="89"/>
      <c r="N38" s="89"/>
      <c r="O38" s="90"/>
      <c r="P38" s="92"/>
      <c r="Q38" s="93"/>
      <c r="R38" s="93"/>
      <c r="S38" s="93"/>
      <c r="T38" s="93"/>
      <c r="U38" s="93"/>
      <c r="V38" s="156"/>
      <c r="W38" s="91"/>
      <c r="X38" s="91"/>
      <c r="Y38" s="91"/>
      <c r="Z38" s="91"/>
      <c r="AA38" s="91"/>
    </row>
    <row r="39" spans="1:27" ht="12.75" customHeight="1">
      <c r="A39" s="507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9"/>
      <c r="W39" s="91"/>
      <c r="X39" s="91"/>
      <c r="Y39" s="91"/>
      <c r="Z39" s="91"/>
      <c r="AA39" s="91"/>
    </row>
    <row r="40" spans="1:27" ht="22.5" customHeight="1">
      <c r="A40" s="510" t="s">
        <v>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2"/>
      <c r="W40" s="91"/>
      <c r="X40" s="91"/>
      <c r="Y40" s="91"/>
      <c r="Z40" s="91"/>
      <c r="AA40" s="91"/>
    </row>
    <row r="41" spans="1:27" ht="15.75" customHeight="1">
      <c r="A41" s="513" t="s">
        <v>0</v>
      </c>
      <c r="B41" s="515" t="s">
        <v>21</v>
      </c>
      <c r="C41" s="517" t="s">
        <v>4</v>
      </c>
      <c r="D41" s="518"/>
      <c r="E41" s="519"/>
      <c r="F41" s="522" t="s">
        <v>5</v>
      </c>
      <c r="G41" s="91"/>
      <c r="H41" s="517" t="s">
        <v>61</v>
      </c>
      <c r="I41" s="519"/>
      <c r="J41" s="104"/>
      <c r="K41" s="524" t="s">
        <v>62</v>
      </c>
      <c r="L41" s="524"/>
      <c r="M41" s="91"/>
      <c r="N41" s="524" t="s">
        <v>63</v>
      </c>
      <c r="O41" s="524"/>
      <c r="P41" s="91"/>
      <c r="Q41" s="525" t="s">
        <v>86</v>
      </c>
      <c r="R41" s="526"/>
      <c r="S41" s="527"/>
      <c r="T41" s="2" t="s">
        <v>6</v>
      </c>
      <c r="U41" s="91"/>
      <c r="V41" s="157" t="s">
        <v>19</v>
      </c>
      <c r="W41" s="91"/>
      <c r="X41" s="91"/>
      <c r="Y41" s="91"/>
      <c r="Z41" s="91"/>
      <c r="AA41" s="91"/>
    </row>
    <row r="42" spans="1:27" ht="13.5" customHeight="1">
      <c r="A42" s="514"/>
      <c r="B42" s="516"/>
      <c r="C42" s="520"/>
      <c r="D42" s="508"/>
      <c r="E42" s="521"/>
      <c r="F42" s="523"/>
      <c r="G42" s="91"/>
      <c r="H42" s="520"/>
      <c r="I42" s="521"/>
      <c r="J42" s="104"/>
      <c r="K42" s="524"/>
      <c r="L42" s="524"/>
      <c r="M42" s="91"/>
      <c r="N42" s="524"/>
      <c r="O42" s="524"/>
      <c r="P42" s="91"/>
      <c r="Q42" s="62">
        <v>1</v>
      </c>
      <c r="R42" s="62">
        <v>2</v>
      </c>
      <c r="S42" s="62">
        <v>3</v>
      </c>
      <c r="T42" s="3"/>
      <c r="U42" s="91"/>
      <c r="V42" s="158" t="s">
        <v>7</v>
      </c>
      <c r="W42" s="91"/>
      <c r="X42" s="91"/>
      <c r="Y42" s="91"/>
      <c r="Z42" s="91"/>
      <c r="AA42" s="91"/>
    </row>
    <row r="43" spans="1:27" ht="22.5" customHeight="1">
      <c r="A43" s="105">
        <f>+teams!G10</f>
        <v>0</v>
      </c>
      <c r="B43" s="4">
        <v>5</v>
      </c>
      <c r="C43" s="528">
        <f>+teams!I10</f>
        <v>0</v>
      </c>
      <c r="D43" s="529"/>
      <c r="E43" s="530"/>
      <c r="F43" s="110">
        <v>0</v>
      </c>
      <c r="G43" s="91"/>
      <c r="H43" s="494">
        <v>0</v>
      </c>
      <c r="I43" s="495"/>
      <c r="J43" s="104"/>
      <c r="K43" s="496">
        <v>0</v>
      </c>
      <c r="L43" s="496"/>
      <c r="M43" s="91"/>
      <c r="N43" s="496">
        <v>0</v>
      </c>
      <c r="O43" s="496"/>
      <c r="P43" s="91"/>
      <c r="Q43" s="82"/>
      <c r="R43" s="82"/>
      <c r="S43" s="82"/>
      <c r="T43" s="110">
        <v>0</v>
      </c>
      <c r="U43" s="91"/>
      <c r="V43" s="159" t="s">
        <v>8</v>
      </c>
      <c r="W43" s="91"/>
      <c r="X43" s="91"/>
      <c r="Y43" s="91"/>
      <c r="Z43" s="91"/>
      <c r="AA43" s="91"/>
    </row>
    <row r="44" spans="1:27" ht="22.5" customHeight="1">
      <c r="A44" s="105">
        <f>+teams!G11</f>
        <v>0</v>
      </c>
      <c r="B44" s="4">
        <v>6</v>
      </c>
      <c r="C44" s="528">
        <f>+teams!I11</f>
        <v>0</v>
      </c>
      <c r="D44" s="529"/>
      <c r="E44" s="530"/>
      <c r="F44" s="22">
        <v>0</v>
      </c>
      <c r="G44" s="91"/>
      <c r="H44" s="483">
        <v>0</v>
      </c>
      <c r="I44" s="483"/>
      <c r="J44" s="104"/>
      <c r="K44" s="483">
        <v>0</v>
      </c>
      <c r="L44" s="483"/>
      <c r="M44" s="91"/>
      <c r="N44" s="483">
        <v>0</v>
      </c>
      <c r="O44" s="483"/>
      <c r="P44" s="91"/>
      <c r="Q44" s="83"/>
      <c r="R44" s="83"/>
      <c r="S44" s="83"/>
      <c r="T44" s="22">
        <v>0</v>
      </c>
      <c r="U44" s="91"/>
      <c r="V44" s="159" t="s">
        <v>7</v>
      </c>
      <c r="W44" s="91"/>
      <c r="X44" s="91"/>
      <c r="Y44" s="91"/>
      <c r="Z44" s="91"/>
      <c r="AA44" s="91"/>
    </row>
    <row r="45" spans="1:27" ht="21.75" customHeight="1">
      <c r="A45" s="105">
        <f>+teams!G12</f>
        <v>0</v>
      </c>
      <c r="B45" s="4">
        <v>7</v>
      </c>
      <c r="C45" s="528">
        <f>+teams!I12</f>
        <v>0</v>
      </c>
      <c r="D45" s="529"/>
      <c r="E45" s="530"/>
      <c r="F45" s="22">
        <v>0</v>
      </c>
      <c r="G45" s="91"/>
      <c r="H45" s="483">
        <v>0</v>
      </c>
      <c r="I45" s="483"/>
      <c r="J45" s="104"/>
      <c r="K45" s="483">
        <v>0</v>
      </c>
      <c r="L45" s="483"/>
      <c r="M45" s="91"/>
      <c r="N45" s="483">
        <v>0</v>
      </c>
      <c r="O45" s="483"/>
      <c r="P45" s="91"/>
      <c r="Q45" s="83"/>
      <c r="R45" s="83"/>
      <c r="S45" s="83"/>
      <c r="T45" s="22">
        <v>0</v>
      </c>
      <c r="U45" s="91"/>
      <c r="V45" s="159" t="s">
        <v>9</v>
      </c>
      <c r="W45" s="91"/>
      <c r="X45" s="91"/>
      <c r="Y45" s="91"/>
      <c r="Z45" s="91"/>
      <c r="AA45" s="91"/>
    </row>
    <row r="46" spans="1:27" ht="21" customHeight="1">
      <c r="A46" s="105">
        <f>+teams!G13</f>
        <v>0</v>
      </c>
      <c r="B46" s="4">
        <v>8</v>
      </c>
      <c r="C46" s="528">
        <f>+teams!I13</f>
        <v>0</v>
      </c>
      <c r="D46" s="529"/>
      <c r="E46" s="530"/>
      <c r="F46" s="22">
        <v>0</v>
      </c>
      <c r="G46" s="91"/>
      <c r="H46" s="483">
        <v>0</v>
      </c>
      <c r="I46" s="483"/>
      <c r="J46" s="104"/>
      <c r="K46" s="483">
        <v>0</v>
      </c>
      <c r="L46" s="483"/>
      <c r="M46" s="91"/>
      <c r="N46" s="483">
        <v>0</v>
      </c>
      <c r="O46" s="483"/>
      <c r="P46" s="91"/>
      <c r="Q46" s="84"/>
      <c r="R46" s="84"/>
      <c r="S46" s="84"/>
      <c r="T46" s="22">
        <v>0</v>
      </c>
      <c r="U46" s="91"/>
      <c r="V46" s="159" t="s">
        <v>10</v>
      </c>
      <c r="W46" s="91"/>
      <c r="X46" s="91"/>
      <c r="Y46" s="91"/>
      <c r="Z46" s="91"/>
      <c r="AA46" s="91"/>
    </row>
    <row r="47" spans="1:27" ht="27.75" customHeight="1">
      <c r="A47" s="484" t="s">
        <v>11</v>
      </c>
      <c r="B47" s="485"/>
      <c r="C47" s="485"/>
      <c r="D47" s="485"/>
      <c r="E47" s="486"/>
      <c r="F47" s="23">
        <f>SUM(F43:F46)</f>
        <v>0</v>
      </c>
      <c r="G47" s="91"/>
      <c r="H47" s="487">
        <f>SUM(H43:H46)-MIN(H43:H46)</f>
        <v>0</v>
      </c>
      <c r="I47" s="487"/>
      <c r="J47" s="104"/>
      <c r="K47" s="487">
        <f>SUM(K43:K46)-MIN(K43:K46)</f>
        <v>0</v>
      </c>
      <c r="L47" s="487"/>
      <c r="M47" s="91"/>
      <c r="N47" s="487">
        <f>SUM(N43:N46)-MIN(N43:N46)</f>
        <v>0</v>
      </c>
      <c r="O47" s="487"/>
      <c r="P47" s="91"/>
      <c r="Q47" s="112">
        <v>0</v>
      </c>
      <c r="R47" s="112">
        <f>SUM(R43:R46)</f>
        <v>0</v>
      </c>
      <c r="S47" s="112">
        <f>SUM(S43:S46)</f>
        <v>0</v>
      </c>
      <c r="T47" s="23">
        <f>SUM(T43:T46)</f>
        <v>0</v>
      </c>
      <c r="U47" s="91"/>
      <c r="V47" s="160">
        <f>SUM(F47:T47)</f>
        <v>0</v>
      </c>
      <c r="W47" s="91"/>
      <c r="X47" s="91"/>
      <c r="Y47" s="91"/>
      <c r="Z47" s="91"/>
      <c r="AA47" s="91"/>
    </row>
    <row r="48" spans="1:27" ht="6.75" customHeight="1">
      <c r="A48" s="488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489"/>
      <c r="W48" s="91"/>
      <c r="X48" s="91"/>
      <c r="Y48" s="91"/>
      <c r="Z48" s="91"/>
      <c r="AA48" s="91"/>
    </row>
    <row r="49" spans="1:30" ht="22.5" customHeight="1">
      <c r="A49" s="510" t="s">
        <v>15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/>
      <c r="U49" s="26"/>
      <c r="V49" s="161"/>
      <c r="W49" s="91"/>
      <c r="X49" s="91"/>
      <c r="Y49" s="91"/>
      <c r="Z49" s="91"/>
      <c r="AA49" s="104"/>
      <c r="AB49"/>
      <c r="AC49"/>
      <c r="AD49"/>
    </row>
    <row r="50" spans="1:30" ht="15.75" customHeight="1">
      <c r="A50" s="481" t="s">
        <v>0</v>
      </c>
      <c r="B50" s="476" t="s">
        <v>21</v>
      </c>
      <c r="C50" s="477" t="s">
        <v>4</v>
      </c>
      <c r="D50" s="478"/>
      <c r="E50" s="475"/>
      <c r="F50" s="472" t="s">
        <v>34</v>
      </c>
      <c r="G50" s="522" t="s">
        <v>5</v>
      </c>
      <c r="H50" s="474">
        <f>stall1</f>
        <v>0</v>
      </c>
      <c r="I50" s="470"/>
      <c r="J50" s="474">
        <f>stall2</f>
        <v>0</v>
      </c>
      <c r="K50" s="470"/>
      <c r="L50" s="474">
        <f>stall3</f>
        <v>0</v>
      </c>
      <c r="M50" s="470"/>
      <c r="N50" s="474">
        <f>stall4</f>
        <v>0</v>
      </c>
      <c r="O50" s="470"/>
      <c r="P50" s="474">
        <f>stall5</f>
        <v>0</v>
      </c>
      <c r="Q50" s="470"/>
      <c r="R50" s="465" t="s">
        <v>6</v>
      </c>
      <c r="S50" s="517" t="s">
        <v>18</v>
      </c>
      <c r="T50" s="519"/>
      <c r="U50" s="148"/>
      <c r="V50" s="162"/>
      <c r="W50" s="91"/>
      <c r="X50" s="91"/>
      <c r="Y50" s="91"/>
      <c r="Z50" s="91"/>
      <c r="AA50" s="104"/>
      <c r="AB50"/>
      <c r="AC50"/>
      <c r="AD50"/>
    </row>
    <row r="51" spans="1:30" ht="13.5" customHeight="1">
      <c r="A51" s="514"/>
      <c r="B51" s="516"/>
      <c r="C51" s="520"/>
      <c r="D51" s="508"/>
      <c r="E51" s="521"/>
      <c r="F51" s="473"/>
      <c r="G51" s="523"/>
      <c r="H51" s="471"/>
      <c r="I51" s="464"/>
      <c r="J51" s="471"/>
      <c r="K51" s="464"/>
      <c r="L51" s="471"/>
      <c r="M51" s="464"/>
      <c r="N51" s="471"/>
      <c r="O51" s="464"/>
      <c r="P51" s="471"/>
      <c r="Q51" s="464"/>
      <c r="R51" s="466"/>
      <c r="S51" s="477"/>
      <c r="T51" s="475"/>
      <c r="U51" s="91"/>
      <c r="V51" s="103"/>
      <c r="W51" s="174" t="s">
        <v>77</v>
      </c>
      <c r="X51" s="76" t="s">
        <v>4</v>
      </c>
      <c r="Y51" s="74" t="s">
        <v>78</v>
      </c>
      <c r="Z51" s="171" t="s">
        <v>76</v>
      </c>
      <c r="AA51"/>
      <c r="AB51"/>
      <c r="AC51"/>
      <c r="AD51"/>
    </row>
    <row r="52" spans="1:30" ht="22.5" customHeight="1">
      <c r="A52" s="106">
        <f aca="true" t="shared" si="2" ref="A52:C55">(A43)</f>
        <v>0</v>
      </c>
      <c r="B52" s="14">
        <f t="shared" si="2"/>
        <v>5</v>
      </c>
      <c r="C52" s="467">
        <f t="shared" si="2"/>
        <v>0</v>
      </c>
      <c r="D52" s="468"/>
      <c r="E52" s="469"/>
      <c r="F52" s="33" t="s">
        <v>35</v>
      </c>
      <c r="G52" s="22">
        <v>0</v>
      </c>
      <c r="H52" s="462">
        <v>0</v>
      </c>
      <c r="I52" s="463"/>
      <c r="J52" s="462">
        <v>0</v>
      </c>
      <c r="K52" s="463"/>
      <c r="L52" s="462">
        <v>0</v>
      </c>
      <c r="M52" s="463"/>
      <c r="N52" s="462">
        <v>0</v>
      </c>
      <c r="O52" s="463"/>
      <c r="P52" s="462">
        <v>0</v>
      </c>
      <c r="Q52" s="463"/>
      <c r="R52" s="110">
        <v>0</v>
      </c>
      <c r="S52" s="460" t="s">
        <v>7</v>
      </c>
      <c r="T52" s="461"/>
      <c r="U52" s="91"/>
      <c r="V52" s="103"/>
      <c r="W52" s="154">
        <f aca="true" t="shared" si="3" ref="W52:X55">+B52</f>
        <v>5</v>
      </c>
      <c r="X52" s="141">
        <f t="shared" si="3"/>
        <v>0</v>
      </c>
      <c r="Y52" s="75">
        <f>+teams!H10</f>
        <v>0</v>
      </c>
      <c r="Z52" s="173">
        <f>SUM(F43:O43,T43,G52:R52,G65,G69)</f>
        <v>0</v>
      </c>
      <c r="AA52"/>
      <c r="AB52"/>
      <c r="AC52"/>
      <c r="AD52"/>
    </row>
    <row r="53" spans="1:30" ht="22.5" customHeight="1">
      <c r="A53" s="106">
        <f t="shared" si="2"/>
        <v>0</v>
      </c>
      <c r="B53" s="14">
        <f t="shared" si="2"/>
        <v>6</v>
      </c>
      <c r="C53" s="448">
        <f t="shared" si="2"/>
        <v>0</v>
      </c>
      <c r="D53" s="449"/>
      <c r="E53" s="413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8</v>
      </c>
      <c r="T53" s="461"/>
      <c r="U53" s="91"/>
      <c r="V53" s="103"/>
      <c r="W53" s="154">
        <f t="shared" si="3"/>
        <v>6</v>
      </c>
      <c r="X53" s="141">
        <f t="shared" si="3"/>
        <v>0</v>
      </c>
      <c r="Y53" s="75">
        <f>+teams!H11</f>
        <v>0</v>
      </c>
      <c r="Z53" s="173">
        <f>SUM(F44:O44,T44,G53:R53,I65,I69)</f>
        <v>0</v>
      </c>
      <c r="AA53"/>
      <c r="AB53"/>
      <c r="AC53"/>
      <c r="AD53"/>
    </row>
    <row r="54" spans="1:30" ht="22.5" customHeight="1">
      <c r="A54" s="106">
        <f t="shared" si="2"/>
        <v>0</v>
      </c>
      <c r="B54" s="14">
        <f t="shared" si="2"/>
        <v>7</v>
      </c>
      <c r="C54" s="448">
        <f t="shared" si="2"/>
        <v>0</v>
      </c>
      <c r="D54" s="449"/>
      <c r="E54" s="413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7</v>
      </c>
      <c r="T54" s="461"/>
      <c r="U54" s="91"/>
      <c r="V54" s="103"/>
      <c r="W54" s="154">
        <f t="shared" si="3"/>
        <v>7</v>
      </c>
      <c r="X54" s="141">
        <f t="shared" si="3"/>
        <v>0</v>
      </c>
      <c r="Y54" s="75">
        <f>+teams!H12</f>
        <v>0</v>
      </c>
      <c r="Z54" s="173">
        <f>SUM(F45:O45,T45,G54:R54,K65,K69)</f>
        <v>0</v>
      </c>
      <c r="AA54"/>
      <c r="AB54"/>
      <c r="AC54"/>
      <c r="AD54"/>
    </row>
    <row r="55" spans="1:30" ht="21.75" customHeight="1">
      <c r="A55" s="106">
        <f t="shared" si="2"/>
        <v>0</v>
      </c>
      <c r="B55" s="14">
        <f t="shared" si="2"/>
        <v>8</v>
      </c>
      <c r="C55" s="448">
        <f t="shared" si="2"/>
        <v>0</v>
      </c>
      <c r="D55" s="449"/>
      <c r="E55" s="413"/>
      <c r="F55" s="33" t="s">
        <v>35</v>
      </c>
      <c r="G55" s="22">
        <v>0</v>
      </c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22">
        <v>0</v>
      </c>
      <c r="S55" s="460" t="s">
        <v>9</v>
      </c>
      <c r="T55" s="461"/>
      <c r="U55" s="91"/>
      <c r="V55" s="103"/>
      <c r="W55" s="154">
        <f t="shared" si="3"/>
        <v>8</v>
      </c>
      <c r="X55" s="141">
        <f t="shared" si="3"/>
        <v>0</v>
      </c>
      <c r="Y55" s="75">
        <f>+teams!H13</f>
        <v>0</v>
      </c>
      <c r="Z55" s="173">
        <f>SUM(F46:O46,T46,G55:R55,M65,M69)</f>
        <v>0</v>
      </c>
      <c r="AA55"/>
      <c r="AB55"/>
      <c r="AC55"/>
      <c r="AD55"/>
    </row>
    <row r="56" spans="1:30" ht="21.75" customHeight="1">
      <c r="A56" s="484" t="s">
        <v>16</v>
      </c>
      <c r="B56" s="485"/>
      <c r="C56" s="485"/>
      <c r="D56" s="485"/>
      <c r="E56" s="486"/>
      <c r="F56" s="32"/>
      <c r="G56" s="32"/>
      <c r="H56" s="531">
        <v>0</v>
      </c>
      <c r="I56" s="532"/>
      <c r="J56" s="531">
        <v>0</v>
      </c>
      <c r="K56" s="532"/>
      <c r="L56" s="531">
        <v>0</v>
      </c>
      <c r="M56" s="532"/>
      <c r="N56" s="531">
        <v>0</v>
      </c>
      <c r="O56" s="532"/>
      <c r="P56" s="531">
        <v>0</v>
      </c>
      <c r="Q56" s="532"/>
      <c r="R56" s="32"/>
      <c r="S56" s="533" t="s">
        <v>10</v>
      </c>
      <c r="T56" s="534"/>
      <c r="U56" s="149"/>
      <c r="V56" s="163"/>
      <c r="W56" s="91"/>
      <c r="X56" s="91"/>
      <c r="Y56" s="91"/>
      <c r="Z56" s="91"/>
      <c r="AA56"/>
      <c r="AB56"/>
      <c r="AC56"/>
      <c r="AD56"/>
    </row>
    <row r="57" spans="1:30" ht="29.25" customHeight="1">
      <c r="A57" s="484" t="s">
        <v>11</v>
      </c>
      <c r="B57" s="485"/>
      <c r="C57" s="485"/>
      <c r="D57" s="485"/>
      <c r="E57" s="486"/>
      <c r="F57" s="32"/>
      <c r="G57" s="23">
        <f>SUM(G52:G55)</f>
        <v>0</v>
      </c>
      <c r="H57" s="535">
        <f>SUM(H52:H55)-MIN(H52:H55)+H56</f>
        <v>0</v>
      </c>
      <c r="I57" s="536">
        <f>SUM(I53:I56)-MIN(I53:I56)</f>
        <v>0</v>
      </c>
      <c r="J57" s="535">
        <f>SUM(J52:J55)-MIN(J52:J55)+J56</f>
        <v>0</v>
      </c>
      <c r="K57" s="536">
        <f>SUM(K53:K56)-MIN(K53:K56)</f>
        <v>0</v>
      </c>
      <c r="L57" s="535">
        <f>SUM(L52:L55)-MIN(L52:L55)+L56</f>
        <v>0</v>
      </c>
      <c r="M57" s="536">
        <f>SUM(M53:M56)-MIN(M53:M56)</f>
        <v>0</v>
      </c>
      <c r="N57" s="535">
        <f>SUM(N52:N55)-MIN(N52:N55)+N56</f>
        <v>0</v>
      </c>
      <c r="O57" s="536">
        <f>SUM(O53:O56)-MIN(O53:O56)</f>
        <v>0</v>
      </c>
      <c r="P57" s="535">
        <f>SUM(P52:P55)-MIN(P52:P55)+P56</f>
        <v>0</v>
      </c>
      <c r="Q57" s="536">
        <f>SUM(Q53:Q56)-MIN(Q53:Q56)</f>
        <v>0</v>
      </c>
      <c r="R57" s="23">
        <f>SUM(R52:R55)</f>
        <v>0</v>
      </c>
      <c r="S57" s="537">
        <f>SUM(G57:R57)</f>
        <v>0</v>
      </c>
      <c r="T57" s="538"/>
      <c r="U57" s="30"/>
      <c r="V57" s="164"/>
      <c r="W57" s="91"/>
      <c r="X57" s="91"/>
      <c r="Y57" s="91"/>
      <c r="Z57" s="91"/>
      <c r="AA57"/>
      <c r="AB57"/>
      <c r="AC57"/>
      <c r="AD57"/>
    </row>
    <row r="58" spans="1:30" ht="6.75" customHeight="1">
      <c r="A58" s="539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540"/>
      <c r="W58" s="91"/>
      <c r="X58" s="91"/>
      <c r="Y58" s="91"/>
      <c r="Z58" s="91"/>
      <c r="AA58"/>
      <c r="AB58"/>
      <c r="AC58"/>
      <c r="AD58"/>
    </row>
    <row r="59" spans="1:30" ht="21.75" customHeight="1">
      <c r="A59" s="541" t="s">
        <v>31</v>
      </c>
      <c r="B59" s="542"/>
      <c r="C59" s="542"/>
      <c r="D59" s="543"/>
      <c r="E59" s="2" t="s">
        <v>12</v>
      </c>
      <c r="F59" s="2" t="s">
        <v>12</v>
      </c>
      <c r="G59" s="16" t="s">
        <v>12</v>
      </c>
      <c r="H59" s="2" t="s">
        <v>12</v>
      </c>
      <c r="I59" s="16" t="s">
        <v>12</v>
      </c>
      <c r="J59" s="2" t="s">
        <v>12</v>
      </c>
      <c r="K59" s="16" t="s">
        <v>12</v>
      </c>
      <c r="L59" s="16" t="s">
        <v>12</v>
      </c>
      <c r="M59" s="16" t="s">
        <v>12</v>
      </c>
      <c r="N59" s="2" t="s">
        <v>12</v>
      </c>
      <c r="O59" s="522" t="s">
        <v>6</v>
      </c>
      <c r="P59" s="547" t="s">
        <v>29</v>
      </c>
      <c r="Q59" s="548"/>
      <c r="R59" s="19"/>
      <c r="S59" s="6"/>
      <c r="T59" s="6"/>
      <c r="U59" s="6"/>
      <c r="V59" s="162"/>
      <c r="W59" s="91"/>
      <c r="X59" s="91"/>
      <c r="Y59" s="91"/>
      <c r="Z59" s="91"/>
      <c r="AA59"/>
      <c r="AB59"/>
      <c r="AC59"/>
      <c r="AD59"/>
    </row>
    <row r="60" spans="1:30" ht="12.75" customHeight="1">
      <c r="A60" s="544"/>
      <c r="B60" s="545"/>
      <c r="C60" s="545"/>
      <c r="D60" s="546"/>
      <c r="E60" s="3">
        <f>'Work Area'!$B$10</f>
        <v>0</v>
      </c>
      <c r="F60" s="3">
        <f>'Work Area'!$C$10</f>
        <v>0</v>
      </c>
      <c r="G60" s="3">
        <f>'Work Area'!$D$10</f>
        <v>0</v>
      </c>
      <c r="H60" s="3">
        <f>'Work Area'!$E$10</f>
        <v>0</v>
      </c>
      <c r="I60" s="3">
        <f>'Work Area'!$F$10</f>
        <v>0</v>
      </c>
      <c r="J60" s="3">
        <f>'Work Area'!$G$10</f>
        <v>0</v>
      </c>
      <c r="K60" s="3">
        <v>7</v>
      </c>
      <c r="L60" s="3">
        <v>8</v>
      </c>
      <c r="M60" s="18">
        <v>9</v>
      </c>
      <c r="N60" s="3">
        <v>10</v>
      </c>
      <c r="O60" s="523"/>
      <c r="P60" s="549"/>
      <c r="Q60" s="548"/>
      <c r="R60" s="19"/>
      <c r="S60" s="6"/>
      <c r="T60" s="6"/>
      <c r="U60" s="25"/>
      <c r="V60" s="165"/>
      <c r="W60" s="91"/>
      <c r="X60" s="91"/>
      <c r="Y60" s="91"/>
      <c r="Z60" s="91"/>
      <c r="AA60"/>
      <c r="AB60"/>
      <c r="AC60"/>
      <c r="AD60"/>
    </row>
    <row r="61" spans="1:30" ht="16.5" customHeight="1">
      <c r="A61" s="484" t="s">
        <v>11</v>
      </c>
      <c r="B61" s="485"/>
      <c r="C61" s="485"/>
      <c r="D61" s="486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537">
        <f>SUM(E61:O61)</f>
        <v>0</v>
      </c>
      <c r="Q61" s="538"/>
      <c r="R61" s="20"/>
      <c r="S61" s="8"/>
      <c r="T61" s="17"/>
      <c r="U61" s="25"/>
      <c r="V61" s="165"/>
      <c r="W61" s="91"/>
      <c r="X61" s="91"/>
      <c r="Y61" s="91"/>
      <c r="Z61" s="91"/>
      <c r="AA61"/>
      <c r="AB61"/>
      <c r="AC61"/>
      <c r="AD61"/>
    </row>
    <row r="62" spans="1:30" ht="12.75" customHeight="1">
      <c r="A62" s="550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6"/>
      <c r="S62" s="6"/>
      <c r="T62" s="6"/>
      <c r="U62" s="552" t="s">
        <v>13</v>
      </c>
      <c r="V62" s="553"/>
      <c r="W62" s="91"/>
      <c r="X62" s="91"/>
      <c r="Y62" s="91"/>
      <c r="Z62" s="91"/>
      <c r="AA62"/>
      <c r="AB62"/>
      <c r="AC62"/>
      <c r="AD62"/>
    </row>
    <row r="63" spans="1:26" ht="21.75" customHeight="1">
      <c r="A63" s="541" t="s">
        <v>24</v>
      </c>
      <c r="B63" s="542"/>
      <c r="C63" s="542"/>
      <c r="D63" s="542"/>
      <c r="E63" s="542"/>
      <c r="F63" s="543"/>
      <c r="G63" s="556">
        <f>(C43)</f>
        <v>0</v>
      </c>
      <c r="H63" s="557"/>
      <c r="I63" s="560">
        <f>(C44)</f>
        <v>0</v>
      </c>
      <c r="J63" s="561"/>
      <c r="K63" s="560">
        <f>(C45)</f>
        <v>0</v>
      </c>
      <c r="L63" s="561"/>
      <c r="M63" s="560">
        <f>(C46)</f>
        <v>0</v>
      </c>
      <c r="N63" s="561"/>
      <c r="O63" s="522" t="s">
        <v>6</v>
      </c>
      <c r="P63" s="547" t="s">
        <v>23</v>
      </c>
      <c r="Q63" s="548"/>
      <c r="R63" s="8"/>
      <c r="S63" s="6"/>
      <c r="T63" s="6"/>
      <c r="U63" s="552"/>
      <c r="V63" s="553"/>
      <c r="W63" s="91"/>
      <c r="X63" s="91"/>
      <c r="Y63" s="91"/>
      <c r="Z63" s="91"/>
    </row>
    <row r="64" spans="1:26" ht="13.5" customHeight="1">
      <c r="A64" s="544"/>
      <c r="B64" s="545"/>
      <c r="C64" s="545"/>
      <c r="D64" s="545"/>
      <c r="E64" s="545"/>
      <c r="F64" s="546"/>
      <c r="G64" s="558"/>
      <c r="H64" s="559"/>
      <c r="I64" s="562"/>
      <c r="J64" s="563"/>
      <c r="K64" s="562"/>
      <c r="L64" s="563"/>
      <c r="M64" s="562"/>
      <c r="N64" s="563"/>
      <c r="O64" s="523"/>
      <c r="P64" s="549"/>
      <c r="Q64" s="548"/>
      <c r="R64" s="8"/>
      <c r="S64" s="6"/>
      <c r="T64" s="6"/>
      <c r="U64" s="554"/>
      <c r="V64" s="555"/>
      <c r="W64" s="91"/>
      <c r="X64" s="91"/>
      <c r="Y64" s="91"/>
      <c r="Z64" s="91"/>
    </row>
    <row r="65" spans="1:26" ht="17.25" customHeight="1">
      <c r="A65" s="484" t="s">
        <v>11</v>
      </c>
      <c r="B65" s="485"/>
      <c r="C65" s="485"/>
      <c r="D65" s="485"/>
      <c r="E65" s="485"/>
      <c r="F65" s="486"/>
      <c r="G65" s="564">
        <v>0</v>
      </c>
      <c r="H65" s="565"/>
      <c r="I65" s="566">
        <v>0</v>
      </c>
      <c r="J65" s="567"/>
      <c r="K65" s="566">
        <v>0</v>
      </c>
      <c r="L65" s="567"/>
      <c r="M65" s="566">
        <v>0</v>
      </c>
      <c r="N65" s="567"/>
      <c r="O65" s="15">
        <v>0</v>
      </c>
      <c r="P65" s="537">
        <f>SUM(G65:M65)-MIN(G65:M65)+O65</f>
        <v>0</v>
      </c>
      <c r="Q65" s="538"/>
      <c r="R65" s="91"/>
      <c r="S65" s="9"/>
      <c r="T65" s="8"/>
      <c r="U65" s="568" t="s">
        <v>14</v>
      </c>
      <c r="V65" s="569"/>
      <c r="W65" s="91"/>
      <c r="X65" s="91"/>
      <c r="Y65" s="91"/>
      <c r="Z65" s="91"/>
    </row>
    <row r="66" spans="1:26" ht="12.75" customHeight="1">
      <c r="A66" s="550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6"/>
      <c r="S66" s="6"/>
      <c r="T66" s="6"/>
      <c r="U66" s="570"/>
      <c r="V66" s="571"/>
      <c r="W66" s="91"/>
      <c r="X66" s="91"/>
      <c r="Y66" s="91"/>
      <c r="Z66" s="91"/>
    </row>
    <row r="67" spans="1:26" ht="15.75" customHeight="1">
      <c r="A67" s="541" t="s">
        <v>27</v>
      </c>
      <c r="B67" s="542"/>
      <c r="C67" s="542"/>
      <c r="D67" s="542"/>
      <c r="E67" s="542"/>
      <c r="F67" s="543"/>
      <c r="G67" s="556">
        <f>(C43)</f>
        <v>0</v>
      </c>
      <c r="H67" s="557"/>
      <c r="I67" s="560">
        <f>(C44)</f>
        <v>0</v>
      </c>
      <c r="J67" s="561"/>
      <c r="K67" s="560">
        <f>(C45)</f>
        <v>0</v>
      </c>
      <c r="L67" s="561"/>
      <c r="M67" s="560">
        <f>(C46)</f>
        <v>0</v>
      </c>
      <c r="N67" s="561"/>
      <c r="O67" s="522" t="s">
        <v>6</v>
      </c>
      <c r="P67" s="547" t="s">
        <v>25</v>
      </c>
      <c r="Q67" s="548"/>
      <c r="R67" s="12"/>
      <c r="S67" s="6"/>
      <c r="T67" s="6"/>
      <c r="U67" s="570"/>
      <c r="V67" s="571"/>
      <c r="W67" s="91"/>
      <c r="X67" s="91"/>
      <c r="Y67" s="91"/>
      <c r="Z67" s="91"/>
    </row>
    <row r="68" spans="1:26" ht="13.5" customHeight="1">
      <c r="A68" s="544"/>
      <c r="B68" s="545"/>
      <c r="C68" s="545"/>
      <c r="D68" s="545"/>
      <c r="E68" s="545"/>
      <c r="F68" s="546"/>
      <c r="G68" s="558"/>
      <c r="H68" s="559"/>
      <c r="I68" s="562"/>
      <c r="J68" s="563"/>
      <c r="K68" s="562"/>
      <c r="L68" s="563"/>
      <c r="M68" s="562"/>
      <c r="N68" s="563"/>
      <c r="O68" s="523"/>
      <c r="P68" s="549"/>
      <c r="Q68" s="548"/>
      <c r="R68" s="12"/>
      <c r="S68" s="6"/>
      <c r="T68" s="6"/>
      <c r="U68" s="572">
        <f>SUM(V47+S57+P61+P65+P69)</f>
        <v>0</v>
      </c>
      <c r="V68" s="573"/>
      <c r="W68" s="91"/>
      <c r="X68" s="91"/>
      <c r="Y68" s="91"/>
      <c r="Z68" s="91"/>
    </row>
    <row r="69" spans="1:26" ht="13.5" customHeight="1">
      <c r="A69" s="484" t="s">
        <v>11</v>
      </c>
      <c r="B69" s="485"/>
      <c r="C69" s="485"/>
      <c r="D69" s="485"/>
      <c r="E69" s="485"/>
      <c r="F69" s="486"/>
      <c r="G69" s="564">
        <v>0</v>
      </c>
      <c r="H69" s="565"/>
      <c r="I69" s="566">
        <v>0</v>
      </c>
      <c r="J69" s="567"/>
      <c r="K69" s="566">
        <v>0</v>
      </c>
      <c r="L69" s="567"/>
      <c r="M69" s="566">
        <v>0</v>
      </c>
      <c r="N69" s="567"/>
      <c r="O69" s="15">
        <v>0</v>
      </c>
      <c r="P69" s="537">
        <f>SUM(G69:M69)-MIN(G69:M69)+O69</f>
        <v>0</v>
      </c>
      <c r="Q69" s="538"/>
      <c r="R69" s="13"/>
      <c r="S69" s="9"/>
      <c r="T69" s="8"/>
      <c r="U69" s="574"/>
      <c r="V69" s="575"/>
      <c r="W69" s="91"/>
      <c r="X69" s="91"/>
      <c r="Y69" s="91"/>
      <c r="Z69" s="91"/>
    </row>
    <row r="70" spans="1:31" ht="12.75">
      <c r="A70" s="576" t="s">
        <v>36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8"/>
      <c r="W70" s="91"/>
      <c r="X70" s="91"/>
      <c r="Y70" s="104"/>
      <c r="Z70" s="104"/>
      <c r="AA70"/>
      <c r="AB70"/>
      <c r="AC70"/>
      <c r="AD70"/>
      <c r="AE70"/>
    </row>
    <row r="71" spans="1:31" ht="12.75">
      <c r="A71" s="576" t="s">
        <v>32</v>
      </c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8"/>
      <c r="W71" s="91"/>
      <c r="X71" s="91"/>
      <c r="Y71" s="104"/>
      <c r="Z71" s="104"/>
      <c r="AA71"/>
      <c r="AB71"/>
      <c r="AC71"/>
      <c r="AD71"/>
      <c r="AE71"/>
    </row>
    <row r="72" spans="1:31" ht="34.5" customHeight="1" thickBot="1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1"/>
      <c r="W72" s="111"/>
      <c r="X72" s="111"/>
      <c r="Y72" s="104"/>
      <c r="Z72" s="104"/>
      <c r="AA72"/>
      <c r="AB72"/>
      <c r="AC72"/>
      <c r="AD72"/>
      <c r="AE72"/>
    </row>
    <row r="73" spans="1:26" ht="31.5" customHeight="1">
      <c r="A73" s="94" t="s">
        <v>3</v>
      </c>
      <c r="B73" s="132">
        <f>+teams!D15</f>
        <v>0</v>
      </c>
      <c r="C73" s="95"/>
      <c r="D73" s="95"/>
      <c r="E73" s="95"/>
      <c r="F73" s="96"/>
      <c r="G73" s="97"/>
      <c r="H73" s="98" t="s">
        <v>26</v>
      </c>
      <c r="I73" s="109">
        <f>+teams!C15</f>
        <v>3</v>
      </c>
      <c r="J73" s="97"/>
      <c r="K73" s="98" t="s">
        <v>20</v>
      </c>
      <c r="L73" s="505" t="str">
        <f>+teams!A15</f>
        <v>Junior D</v>
      </c>
      <c r="M73" s="506"/>
      <c r="N73" s="99"/>
      <c r="O73" s="100" t="s">
        <v>22</v>
      </c>
      <c r="P73" s="135" t="str">
        <f>+teams!B15</f>
        <v>A</v>
      </c>
      <c r="Q73" s="101"/>
      <c r="R73" s="101"/>
      <c r="S73" s="101"/>
      <c r="T73" s="101"/>
      <c r="U73" s="101"/>
      <c r="V73" s="155"/>
      <c r="W73" s="91"/>
      <c r="X73" s="91"/>
      <c r="Y73" s="91"/>
      <c r="Z73" s="91"/>
    </row>
    <row r="74" spans="1:26" ht="12.75">
      <c r="A74" s="102"/>
      <c r="B74" s="86"/>
      <c r="C74" s="86"/>
      <c r="D74" s="86"/>
      <c r="E74" s="86"/>
      <c r="F74" s="86"/>
      <c r="G74" s="86"/>
      <c r="H74" s="86"/>
      <c r="I74" s="87"/>
      <c r="J74" s="87"/>
      <c r="K74" s="88"/>
      <c r="L74" s="87"/>
      <c r="M74" s="89"/>
      <c r="N74" s="89"/>
      <c r="O74" s="90"/>
      <c r="P74" s="92"/>
      <c r="Q74" s="93"/>
      <c r="R74" s="93"/>
      <c r="S74" s="93"/>
      <c r="T74" s="93"/>
      <c r="U74" s="93"/>
      <c r="V74" s="156"/>
      <c r="W74" s="91"/>
      <c r="X74" s="91"/>
      <c r="Y74" s="91"/>
      <c r="Z74" s="91"/>
    </row>
    <row r="75" spans="1:26" ht="12.75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9"/>
      <c r="W75" s="91"/>
      <c r="X75" s="91"/>
      <c r="Y75" s="91"/>
      <c r="Z75" s="91"/>
    </row>
    <row r="76" spans="1:26" ht="22.5" customHeight="1">
      <c r="A76" s="510" t="s">
        <v>1</v>
      </c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2"/>
      <c r="W76" s="91"/>
      <c r="X76" s="91"/>
      <c r="Y76" s="91"/>
      <c r="Z76" s="91"/>
    </row>
    <row r="77" spans="1:26" ht="15.75" customHeight="1">
      <c r="A77" s="513" t="s">
        <v>0</v>
      </c>
      <c r="B77" s="515" t="s">
        <v>21</v>
      </c>
      <c r="C77" s="517" t="s">
        <v>4</v>
      </c>
      <c r="D77" s="518"/>
      <c r="E77" s="519"/>
      <c r="F77" s="522" t="s">
        <v>5</v>
      </c>
      <c r="G77" s="91"/>
      <c r="H77" s="517" t="s">
        <v>61</v>
      </c>
      <c r="I77" s="519"/>
      <c r="J77" s="104"/>
      <c r="K77" s="524" t="s">
        <v>62</v>
      </c>
      <c r="L77" s="524"/>
      <c r="M77" s="91"/>
      <c r="N77" s="524" t="s">
        <v>63</v>
      </c>
      <c r="O77" s="524"/>
      <c r="P77" s="91"/>
      <c r="Q77" s="525" t="s">
        <v>86</v>
      </c>
      <c r="R77" s="526"/>
      <c r="S77" s="527"/>
      <c r="T77" s="2" t="s">
        <v>6</v>
      </c>
      <c r="U77" s="91"/>
      <c r="V77" s="157" t="s">
        <v>19</v>
      </c>
      <c r="W77" s="91"/>
      <c r="X77" s="91"/>
      <c r="Y77" s="91"/>
      <c r="Z77" s="91"/>
    </row>
    <row r="78" spans="1:26" ht="13.5" customHeight="1">
      <c r="A78" s="514"/>
      <c r="B78" s="516"/>
      <c r="C78" s="520"/>
      <c r="D78" s="508"/>
      <c r="E78" s="521"/>
      <c r="F78" s="523"/>
      <c r="G78" s="91"/>
      <c r="H78" s="520"/>
      <c r="I78" s="521"/>
      <c r="J78" s="104"/>
      <c r="K78" s="524"/>
      <c r="L78" s="524"/>
      <c r="M78" s="91"/>
      <c r="N78" s="524"/>
      <c r="O78" s="524"/>
      <c r="P78" s="91"/>
      <c r="Q78" s="62">
        <v>1</v>
      </c>
      <c r="R78" s="62">
        <v>2</v>
      </c>
      <c r="S78" s="62">
        <v>3</v>
      </c>
      <c r="T78" s="3"/>
      <c r="U78" s="91"/>
      <c r="V78" s="158" t="s">
        <v>7</v>
      </c>
      <c r="W78" s="91"/>
      <c r="X78" s="91"/>
      <c r="Y78" s="91"/>
      <c r="Z78" s="91"/>
    </row>
    <row r="79" spans="1:26" ht="24" customHeight="1">
      <c r="A79" s="4">
        <f>+teams!G15</f>
        <v>0</v>
      </c>
      <c r="B79" s="4">
        <f>+teams!E15</f>
        <v>0</v>
      </c>
      <c r="C79" s="528">
        <f>+teams!I15</f>
        <v>0</v>
      </c>
      <c r="D79" s="529"/>
      <c r="E79" s="530"/>
      <c r="F79" s="110">
        <v>0</v>
      </c>
      <c r="G79" s="111"/>
      <c r="H79" s="494">
        <v>0</v>
      </c>
      <c r="I79" s="495"/>
      <c r="J79" s="107"/>
      <c r="K79" s="496">
        <v>0</v>
      </c>
      <c r="L79" s="496"/>
      <c r="M79" s="111"/>
      <c r="N79" s="496">
        <v>0</v>
      </c>
      <c r="O79" s="496"/>
      <c r="P79" s="91"/>
      <c r="Q79" s="82"/>
      <c r="R79" s="82"/>
      <c r="S79" s="82"/>
      <c r="T79" s="110">
        <v>0</v>
      </c>
      <c r="U79" s="91"/>
      <c r="V79" s="159" t="s">
        <v>8</v>
      </c>
      <c r="W79" s="91"/>
      <c r="X79" s="91"/>
      <c r="Y79" s="91"/>
      <c r="Z79" s="91"/>
    </row>
    <row r="80" spans="1:26" ht="21" customHeight="1">
      <c r="A80" s="4">
        <f>+teams!G16</f>
        <v>0</v>
      </c>
      <c r="B80" s="4">
        <f>+teams!E16</f>
        <v>0</v>
      </c>
      <c r="C80" s="497">
        <f>+teams!I16</f>
        <v>0</v>
      </c>
      <c r="D80" s="498"/>
      <c r="E80" s="482"/>
      <c r="F80" s="22">
        <v>0</v>
      </c>
      <c r="G80" s="91"/>
      <c r="H80" s="483">
        <v>0</v>
      </c>
      <c r="I80" s="483"/>
      <c r="J80" s="104"/>
      <c r="K80" s="483">
        <v>0</v>
      </c>
      <c r="L80" s="483"/>
      <c r="M80" s="91"/>
      <c r="N80" s="483">
        <v>0</v>
      </c>
      <c r="O80" s="483"/>
      <c r="P80" s="91"/>
      <c r="Q80" s="83"/>
      <c r="R80" s="83"/>
      <c r="S80" s="83"/>
      <c r="T80" s="22">
        <v>0</v>
      </c>
      <c r="U80" s="91"/>
      <c r="V80" s="159" t="s">
        <v>7</v>
      </c>
      <c r="W80" s="91"/>
      <c r="X80" s="91"/>
      <c r="Y80" s="91"/>
      <c r="Z80" s="91"/>
    </row>
    <row r="81" spans="1:26" ht="20.25" customHeight="1">
      <c r="A81" s="4">
        <f>+teams!G17</f>
        <v>0</v>
      </c>
      <c r="B81" s="4">
        <f>+teams!E17</f>
        <v>0</v>
      </c>
      <c r="C81" s="497">
        <f>+teams!I17</f>
        <v>0</v>
      </c>
      <c r="D81" s="498"/>
      <c r="E81" s="482"/>
      <c r="F81" s="22">
        <v>0</v>
      </c>
      <c r="G81" s="91"/>
      <c r="H81" s="483">
        <v>0</v>
      </c>
      <c r="I81" s="483"/>
      <c r="J81" s="104"/>
      <c r="K81" s="483">
        <v>0</v>
      </c>
      <c r="L81" s="483"/>
      <c r="M81" s="91"/>
      <c r="N81" s="496">
        <v>0</v>
      </c>
      <c r="O81" s="496"/>
      <c r="P81" s="91"/>
      <c r="Q81" s="83"/>
      <c r="R81" s="83"/>
      <c r="S81" s="83"/>
      <c r="T81" s="22">
        <v>0</v>
      </c>
      <c r="U81" s="91"/>
      <c r="V81" s="159" t="s">
        <v>9</v>
      </c>
      <c r="W81" s="91"/>
      <c r="X81" s="91"/>
      <c r="Y81" s="91"/>
      <c r="Z81" s="91"/>
    </row>
    <row r="82" spans="1:26" ht="22.5" customHeight="1">
      <c r="A82" s="4">
        <f>+teams!G18</f>
        <v>0</v>
      </c>
      <c r="B82" s="4">
        <f>+teams!E18</f>
        <v>0</v>
      </c>
      <c r="C82" s="497">
        <f>+teams!I18</f>
        <v>0</v>
      </c>
      <c r="D82" s="498"/>
      <c r="E82" s="482"/>
      <c r="F82" s="22">
        <v>0</v>
      </c>
      <c r="G82" s="91"/>
      <c r="H82" s="483">
        <v>0</v>
      </c>
      <c r="I82" s="483"/>
      <c r="J82" s="104"/>
      <c r="K82" s="483">
        <v>0</v>
      </c>
      <c r="L82" s="483"/>
      <c r="M82" s="91"/>
      <c r="N82" s="483">
        <v>0</v>
      </c>
      <c r="O82" s="483"/>
      <c r="P82" s="91"/>
      <c r="Q82" s="84"/>
      <c r="R82" s="84"/>
      <c r="S82" s="84"/>
      <c r="T82" s="22">
        <v>0</v>
      </c>
      <c r="U82" s="91"/>
      <c r="V82" s="159" t="s">
        <v>10</v>
      </c>
      <c r="W82" s="91"/>
      <c r="X82" s="91"/>
      <c r="Y82" s="91"/>
      <c r="Z82" s="91"/>
    </row>
    <row r="83" spans="1:26" ht="22.5" customHeight="1">
      <c r="A83" s="484" t="s">
        <v>11</v>
      </c>
      <c r="B83" s="485"/>
      <c r="C83" s="485"/>
      <c r="D83" s="485"/>
      <c r="E83" s="486"/>
      <c r="F83" s="23">
        <f>SUM(F79:F82)</f>
        <v>0</v>
      </c>
      <c r="G83" s="91"/>
      <c r="H83" s="487">
        <f>SUM(H79:H82)-MIN(H79:H82)</f>
        <v>0</v>
      </c>
      <c r="I83" s="487"/>
      <c r="J83" s="104"/>
      <c r="K83" s="487">
        <f>SUM(K79:K82)-MIN(K79:K82)</f>
        <v>0</v>
      </c>
      <c r="L83" s="487"/>
      <c r="M83" s="91"/>
      <c r="N83" s="487">
        <f>SUM(N79:N82)-MIN(N79:N82)</f>
        <v>0</v>
      </c>
      <c r="O83" s="487"/>
      <c r="P83" s="91"/>
      <c r="Q83" s="112">
        <v>0</v>
      </c>
      <c r="R83" s="112">
        <f>SUM(R79:R82)</f>
        <v>0</v>
      </c>
      <c r="S83" s="112">
        <f>SUM(S79:S82)</f>
        <v>0</v>
      </c>
      <c r="T83" s="23">
        <f>SUM(T79:T82)</f>
        <v>0</v>
      </c>
      <c r="U83" s="91"/>
      <c r="V83" s="160">
        <f>SUM(F83:T83)</f>
        <v>0</v>
      </c>
      <c r="W83" s="91"/>
      <c r="X83" s="91"/>
      <c r="Y83" s="91"/>
      <c r="Z83" s="91"/>
    </row>
    <row r="84" spans="1:26" ht="22.5" customHeight="1">
      <c r="A84" s="488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489"/>
      <c r="W84" s="91"/>
      <c r="X84" s="91"/>
      <c r="Y84" s="91"/>
      <c r="Z84" s="91"/>
    </row>
    <row r="85" spans="1:26" ht="22.5" customHeight="1">
      <c r="A85" s="510" t="s">
        <v>15</v>
      </c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80"/>
      <c r="U85" s="26"/>
      <c r="V85" s="161"/>
      <c r="W85" s="91"/>
      <c r="X85" s="91"/>
      <c r="Y85" s="91"/>
      <c r="Z85" s="91"/>
    </row>
    <row r="86" spans="1:26" ht="22.5" customHeight="1">
      <c r="A86" s="481" t="s">
        <v>0</v>
      </c>
      <c r="B86" s="476" t="s">
        <v>21</v>
      </c>
      <c r="C86" s="477" t="s">
        <v>4</v>
      </c>
      <c r="D86" s="478"/>
      <c r="E86" s="475"/>
      <c r="F86" s="472" t="s">
        <v>34</v>
      </c>
      <c r="G86" s="522" t="s">
        <v>5</v>
      </c>
      <c r="H86" s="474">
        <f>stall1</f>
        <v>0</v>
      </c>
      <c r="I86" s="470"/>
      <c r="J86" s="474">
        <f>stall2</f>
        <v>0</v>
      </c>
      <c r="K86" s="470"/>
      <c r="L86" s="474">
        <f>stall3</f>
        <v>0</v>
      </c>
      <c r="M86" s="470"/>
      <c r="N86" s="474">
        <f>stall4</f>
        <v>0</v>
      </c>
      <c r="O86" s="470"/>
      <c r="P86" s="474">
        <f>stall5</f>
        <v>0</v>
      </c>
      <c r="Q86" s="470"/>
      <c r="R86" s="465" t="s">
        <v>6</v>
      </c>
      <c r="S86" s="517" t="s">
        <v>18</v>
      </c>
      <c r="T86" s="519"/>
      <c r="U86" s="148"/>
      <c r="V86" s="162"/>
      <c r="W86" s="91"/>
      <c r="X86" s="91"/>
      <c r="Y86" s="91"/>
      <c r="Z86" s="91"/>
    </row>
    <row r="87" spans="1:26" ht="21.75" customHeight="1">
      <c r="A87" s="514"/>
      <c r="B87" s="516"/>
      <c r="C87" s="520"/>
      <c r="D87" s="508"/>
      <c r="E87" s="521"/>
      <c r="F87" s="473"/>
      <c r="G87" s="523"/>
      <c r="H87" s="471"/>
      <c r="I87" s="464"/>
      <c r="J87" s="471"/>
      <c r="K87" s="464"/>
      <c r="L87" s="471"/>
      <c r="M87" s="464"/>
      <c r="N87" s="471"/>
      <c r="O87" s="464"/>
      <c r="P87" s="471"/>
      <c r="Q87" s="464"/>
      <c r="R87" s="466"/>
      <c r="S87" s="477"/>
      <c r="T87" s="475"/>
      <c r="U87" s="91"/>
      <c r="V87" s="103"/>
      <c r="W87" s="174" t="s">
        <v>77</v>
      </c>
      <c r="X87" s="76" t="s">
        <v>4</v>
      </c>
      <c r="Y87" s="74" t="s">
        <v>78</v>
      </c>
      <c r="Z87" s="171" t="s">
        <v>76</v>
      </c>
    </row>
    <row r="88" spans="1:26" ht="21" customHeight="1">
      <c r="A88" s="106">
        <f aca="true" t="shared" si="4" ref="A88:C91">(A79)</f>
        <v>0</v>
      </c>
      <c r="B88" s="14">
        <f t="shared" si="4"/>
        <v>0</v>
      </c>
      <c r="C88" s="467">
        <f t="shared" si="4"/>
        <v>0</v>
      </c>
      <c r="D88" s="468"/>
      <c r="E88" s="469"/>
      <c r="F88" s="33" t="s">
        <v>35</v>
      </c>
      <c r="G88" s="22">
        <v>0</v>
      </c>
      <c r="H88" s="462">
        <v>0</v>
      </c>
      <c r="I88" s="463"/>
      <c r="J88" s="462">
        <v>0</v>
      </c>
      <c r="K88" s="463"/>
      <c r="L88" s="462">
        <v>0</v>
      </c>
      <c r="M88" s="463"/>
      <c r="N88" s="462">
        <v>0</v>
      </c>
      <c r="O88" s="463"/>
      <c r="P88" s="462">
        <v>0</v>
      </c>
      <c r="Q88" s="463"/>
      <c r="R88" s="110">
        <v>0</v>
      </c>
      <c r="S88" s="460" t="s">
        <v>7</v>
      </c>
      <c r="T88" s="461"/>
      <c r="U88" s="91"/>
      <c r="V88" s="103"/>
      <c r="W88" s="154">
        <f aca="true" t="shared" si="5" ref="W88:X91">+B88</f>
        <v>0</v>
      </c>
      <c r="X88" s="141">
        <f t="shared" si="5"/>
        <v>0</v>
      </c>
      <c r="Y88" s="75">
        <f>+teams!H15</f>
        <v>0</v>
      </c>
      <c r="Z88" s="173">
        <f>SUM(F79:O79,T79,G88:R88,G$101,G$105)</f>
        <v>0</v>
      </c>
    </row>
    <row r="89" spans="1:26" ht="21" customHeight="1">
      <c r="A89" s="106">
        <f t="shared" si="4"/>
        <v>0</v>
      </c>
      <c r="B89" s="14">
        <f t="shared" si="4"/>
        <v>0</v>
      </c>
      <c r="C89" s="448">
        <f t="shared" si="4"/>
        <v>0</v>
      </c>
      <c r="D89" s="449"/>
      <c r="E89" s="413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8</v>
      </c>
      <c r="T89" s="461"/>
      <c r="U89" s="91"/>
      <c r="V89" s="103"/>
      <c r="W89" s="154">
        <f t="shared" si="5"/>
        <v>0</v>
      </c>
      <c r="X89" s="141">
        <f t="shared" si="5"/>
        <v>0</v>
      </c>
      <c r="Y89" s="75">
        <f>+teams!H16</f>
        <v>0</v>
      </c>
      <c r="Z89" s="173">
        <f>SUM(F80:O80,T80,G89:R89,I$101,I$105)</f>
        <v>0</v>
      </c>
    </row>
    <row r="90" spans="1:26" ht="21" customHeight="1">
      <c r="A90" s="106">
        <f t="shared" si="4"/>
        <v>0</v>
      </c>
      <c r="B90" s="14">
        <f t="shared" si="4"/>
        <v>0</v>
      </c>
      <c r="C90" s="448">
        <f t="shared" si="4"/>
        <v>0</v>
      </c>
      <c r="D90" s="449"/>
      <c r="E90" s="413"/>
      <c r="F90" s="33" t="s">
        <v>35</v>
      </c>
      <c r="G90" s="22">
        <v>0</v>
      </c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22">
        <v>0</v>
      </c>
      <c r="S90" s="460" t="s">
        <v>7</v>
      </c>
      <c r="T90" s="461"/>
      <c r="U90" s="91"/>
      <c r="V90" s="103"/>
      <c r="W90" s="154">
        <f t="shared" si="5"/>
        <v>0</v>
      </c>
      <c r="X90" s="141">
        <f t="shared" si="5"/>
        <v>0</v>
      </c>
      <c r="Y90" s="75">
        <f>+teams!H17</f>
        <v>0</v>
      </c>
      <c r="Z90" s="173">
        <f>SUM(F81:O81,T81,G90:R90,K$101,K$105)</f>
        <v>0</v>
      </c>
    </row>
    <row r="91" spans="1:26" ht="21" customHeight="1">
      <c r="A91" s="106">
        <f t="shared" si="4"/>
        <v>0</v>
      </c>
      <c r="B91" s="14">
        <f t="shared" si="4"/>
        <v>0</v>
      </c>
      <c r="C91" s="448">
        <f t="shared" si="4"/>
        <v>0</v>
      </c>
      <c r="D91" s="449"/>
      <c r="E91" s="413"/>
      <c r="F91" s="33" t="s">
        <v>35</v>
      </c>
      <c r="G91" s="22">
        <v>0</v>
      </c>
      <c r="H91" s="531">
        <v>0</v>
      </c>
      <c r="I91" s="532"/>
      <c r="J91" s="531">
        <v>0</v>
      </c>
      <c r="K91" s="532"/>
      <c r="L91" s="531">
        <v>0</v>
      </c>
      <c r="M91" s="532"/>
      <c r="N91" s="531">
        <v>0</v>
      </c>
      <c r="O91" s="532"/>
      <c r="P91" s="531">
        <v>0</v>
      </c>
      <c r="Q91" s="532"/>
      <c r="R91" s="22">
        <v>0</v>
      </c>
      <c r="S91" s="460" t="s">
        <v>9</v>
      </c>
      <c r="T91" s="461"/>
      <c r="U91" s="91"/>
      <c r="V91" s="103"/>
      <c r="W91" s="154">
        <f t="shared" si="5"/>
        <v>0</v>
      </c>
      <c r="X91" s="141">
        <f t="shared" si="5"/>
        <v>0</v>
      </c>
      <c r="Y91" s="75">
        <f>+teams!H18</f>
        <v>0</v>
      </c>
      <c r="Z91" s="173">
        <f>SUM(F82:O82,T82,G91:R91,M$101,M$105)</f>
        <v>0</v>
      </c>
    </row>
    <row r="92" spans="1:27" ht="20.25" customHeight="1">
      <c r="A92" s="484" t="s">
        <v>16</v>
      </c>
      <c r="B92" s="485"/>
      <c r="C92" s="485"/>
      <c r="D92" s="485"/>
      <c r="E92" s="486"/>
      <c r="F92" s="32"/>
      <c r="G92" s="32"/>
      <c r="H92" s="531">
        <v>0</v>
      </c>
      <c r="I92" s="532"/>
      <c r="J92" s="531">
        <v>0</v>
      </c>
      <c r="K92" s="532"/>
      <c r="L92" s="531">
        <v>0</v>
      </c>
      <c r="M92" s="532"/>
      <c r="N92" s="531">
        <v>0</v>
      </c>
      <c r="O92" s="532"/>
      <c r="P92" s="531">
        <v>0</v>
      </c>
      <c r="Q92" s="532"/>
      <c r="R92" s="32"/>
      <c r="S92" s="533" t="s">
        <v>10</v>
      </c>
      <c r="T92" s="534"/>
      <c r="U92" s="149"/>
      <c r="V92" s="163"/>
      <c r="W92" s="91"/>
      <c r="X92" s="91"/>
      <c r="Y92" s="91"/>
      <c r="Z92" s="91"/>
      <c r="AA92" s="91"/>
    </row>
    <row r="93" spans="1:27" ht="18.75" customHeight="1">
      <c r="A93" s="484" t="s">
        <v>11</v>
      </c>
      <c r="B93" s="485"/>
      <c r="C93" s="485"/>
      <c r="D93" s="485"/>
      <c r="E93" s="486"/>
      <c r="F93" s="32"/>
      <c r="G93" s="23">
        <f>SUM(G88:G91)</f>
        <v>0</v>
      </c>
      <c r="H93" s="535">
        <f>SUM(H88:H91)-MIN(H88:H91)+H92</f>
        <v>0</v>
      </c>
      <c r="I93" s="536">
        <f>SUM(I89:I92)-MIN(I89:I92)</f>
        <v>0</v>
      </c>
      <c r="J93" s="535">
        <f>SUM(J88:J91)-MIN(J88:J91)+J92</f>
        <v>0</v>
      </c>
      <c r="K93" s="536">
        <f>SUM(K89:K92)-MIN(K89:K92)</f>
        <v>0</v>
      </c>
      <c r="L93" s="535">
        <f>SUM(L88:L91)-MIN(L88:L91)+L92</f>
        <v>0</v>
      </c>
      <c r="M93" s="536">
        <f>SUM(M89:M92)-MIN(M89:M92)</f>
        <v>0</v>
      </c>
      <c r="N93" s="535">
        <f>SUM(N88:N91)-MIN(N88:N91)+N92</f>
        <v>0</v>
      </c>
      <c r="O93" s="536">
        <f>SUM(O89:O92)-MIN(O89:O92)</f>
        <v>0</v>
      </c>
      <c r="P93" s="535">
        <f>SUM(P88:P91)-MIN(P88:P91)+P92</f>
        <v>0</v>
      </c>
      <c r="Q93" s="536">
        <f>SUM(Q89:Q92)-MIN(Q89:Q92)</f>
        <v>0</v>
      </c>
      <c r="R93" s="23">
        <f>SUM(R88:R91)</f>
        <v>0</v>
      </c>
      <c r="S93" s="537">
        <f>SUM(G93:R93)</f>
        <v>0</v>
      </c>
      <c r="T93" s="538"/>
      <c r="U93" s="30"/>
      <c r="V93" s="164"/>
      <c r="W93" s="91"/>
      <c r="X93" s="91"/>
      <c r="Y93" s="91"/>
      <c r="Z93" s="91"/>
      <c r="AA93" s="91"/>
    </row>
    <row r="94" spans="1:27" ht="12.75" customHeight="1">
      <c r="A94" s="539"/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540"/>
      <c r="W94" s="91"/>
      <c r="X94" s="91"/>
      <c r="Y94" s="91"/>
      <c r="Z94" s="91"/>
      <c r="AA94" s="91"/>
    </row>
    <row r="95" spans="1:27" ht="20.25" customHeight="1">
      <c r="A95" s="541" t="s">
        <v>31</v>
      </c>
      <c r="B95" s="542"/>
      <c r="C95" s="542"/>
      <c r="D95" s="543"/>
      <c r="E95" s="2" t="s">
        <v>12</v>
      </c>
      <c r="F95" s="2" t="s">
        <v>12</v>
      </c>
      <c r="G95" s="16" t="s">
        <v>12</v>
      </c>
      <c r="H95" s="2" t="s">
        <v>12</v>
      </c>
      <c r="I95" s="16" t="s">
        <v>12</v>
      </c>
      <c r="J95" s="2" t="s">
        <v>12</v>
      </c>
      <c r="K95" s="16" t="s">
        <v>12</v>
      </c>
      <c r="L95" s="16" t="s">
        <v>12</v>
      </c>
      <c r="M95" s="16" t="s">
        <v>12</v>
      </c>
      <c r="N95" s="2" t="s">
        <v>12</v>
      </c>
      <c r="O95" s="522" t="s">
        <v>6</v>
      </c>
      <c r="P95" s="547" t="s">
        <v>29</v>
      </c>
      <c r="Q95" s="548"/>
      <c r="R95" s="19"/>
      <c r="S95" s="6"/>
      <c r="T95" s="6"/>
      <c r="U95" s="6"/>
      <c r="V95" s="162"/>
      <c r="W95" s="91"/>
      <c r="X95" s="91"/>
      <c r="Y95" s="91"/>
      <c r="Z95" s="91"/>
      <c r="AA95" s="91"/>
    </row>
    <row r="96" spans="1:27" ht="16.5" customHeight="1">
      <c r="A96" s="544"/>
      <c r="B96" s="545"/>
      <c r="C96" s="545"/>
      <c r="D96" s="546"/>
      <c r="E96" s="3">
        <f>'Work Area'!$B$10</f>
        <v>0</v>
      </c>
      <c r="F96" s="3">
        <f>'Work Area'!$C$10</f>
        <v>0</v>
      </c>
      <c r="G96" s="3">
        <f>'Work Area'!$D$10</f>
        <v>0</v>
      </c>
      <c r="H96" s="3">
        <f>'Work Area'!$E$10</f>
        <v>0</v>
      </c>
      <c r="I96" s="3">
        <f>'Work Area'!$F$10</f>
        <v>0</v>
      </c>
      <c r="J96" s="3">
        <f>'Work Area'!$G$10</f>
        <v>0</v>
      </c>
      <c r="K96" s="3">
        <v>7</v>
      </c>
      <c r="L96" s="3">
        <v>8</v>
      </c>
      <c r="M96" s="18">
        <v>9</v>
      </c>
      <c r="N96" s="3">
        <v>10</v>
      </c>
      <c r="O96" s="523"/>
      <c r="P96" s="549"/>
      <c r="Q96" s="548"/>
      <c r="R96" s="19"/>
      <c r="S96" s="6"/>
      <c r="T96" s="6"/>
      <c r="U96" s="25"/>
      <c r="V96" s="165"/>
      <c r="W96" s="91"/>
      <c r="X96" s="91"/>
      <c r="Y96" s="91"/>
      <c r="Z96" s="91"/>
      <c r="AA96" s="91"/>
    </row>
    <row r="97" spans="1:27" ht="21" customHeight="1">
      <c r="A97" s="484" t="s">
        <v>11</v>
      </c>
      <c r="B97" s="485"/>
      <c r="C97" s="485"/>
      <c r="D97" s="486"/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537">
        <f>SUM(E97:O97)</f>
        <v>0</v>
      </c>
      <c r="Q97" s="538"/>
      <c r="R97" s="20"/>
      <c r="S97" s="8"/>
      <c r="T97" s="17"/>
      <c r="U97" s="25"/>
      <c r="V97" s="165"/>
      <c r="W97" s="91"/>
      <c r="X97" s="91"/>
      <c r="Y97" s="91"/>
      <c r="Z97" s="91"/>
      <c r="AA97" s="91"/>
    </row>
    <row r="98" spans="1:27" ht="12.75" customHeight="1">
      <c r="A98" s="550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6"/>
      <c r="S98" s="6"/>
      <c r="T98" s="6"/>
      <c r="U98" s="552" t="s">
        <v>13</v>
      </c>
      <c r="V98" s="553"/>
      <c r="W98" s="91"/>
      <c r="X98" s="91"/>
      <c r="Y98" s="91"/>
      <c r="Z98" s="91"/>
      <c r="AA98" s="91"/>
    </row>
    <row r="99" spans="1:27" ht="21.75" customHeight="1">
      <c r="A99" s="541" t="s">
        <v>24</v>
      </c>
      <c r="B99" s="542"/>
      <c r="C99" s="542"/>
      <c r="D99" s="542"/>
      <c r="E99" s="542"/>
      <c r="F99" s="543"/>
      <c r="G99" s="556">
        <f>(C79)</f>
        <v>0</v>
      </c>
      <c r="H99" s="557"/>
      <c r="I99" s="560">
        <f>(C80)</f>
        <v>0</v>
      </c>
      <c r="J99" s="561"/>
      <c r="K99" s="560">
        <f>(C81)</f>
        <v>0</v>
      </c>
      <c r="L99" s="561"/>
      <c r="M99" s="560">
        <f>(C82)</f>
        <v>0</v>
      </c>
      <c r="N99" s="561"/>
      <c r="O99" s="522" t="s">
        <v>6</v>
      </c>
      <c r="P99" s="547" t="s">
        <v>23</v>
      </c>
      <c r="Q99" s="548"/>
      <c r="R99" s="8"/>
      <c r="S99" s="6"/>
      <c r="T99" s="6"/>
      <c r="U99" s="552"/>
      <c r="V99" s="553"/>
      <c r="W99" s="91"/>
      <c r="X99" s="91"/>
      <c r="Y99" s="91"/>
      <c r="Z99" s="91"/>
      <c r="AA99" s="91"/>
    </row>
    <row r="100" spans="1:27" ht="13.5" customHeight="1">
      <c r="A100" s="544"/>
      <c r="B100" s="545"/>
      <c r="C100" s="545"/>
      <c r="D100" s="545"/>
      <c r="E100" s="545"/>
      <c r="F100" s="546"/>
      <c r="G100" s="558"/>
      <c r="H100" s="559"/>
      <c r="I100" s="562"/>
      <c r="J100" s="563"/>
      <c r="K100" s="562"/>
      <c r="L100" s="563"/>
      <c r="M100" s="562"/>
      <c r="N100" s="563"/>
      <c r="O100" s="523"/>
      <c r="P100" s="549"/>
      <c r="Q100" s="548"/>
      <c r="R100" s="8"/>
      <c r="S100" s="6"/>
      <c r="T100" s="6"/>
      <c r="U100" s="554"/>
      <c r="V100" s="555"/>
      <c r="W100" s="91"/>
      <c r="X100" s="91"/>
      <c r="Y100" s="91"/>
      <c r="Z100" s="91"/>
      <c r="AA100" s="91"/>
    </row>
    <row r="101" spans="1:27" ht="21.75" customHeight="1">
      <c r="A101" s="484" t="s">
        <v>11</v>
      </c>
      <c r="B101" s="485"/>
      <c r="C101" s="485"/>
      <c r="D101" s="485"/>
      <c r="E101" s="485"/>
      <c r="F101" s="486"/>
      <c r="G101" s="564">
        <v>0</v>
      </c>
      <c r="H101" s="565"/>
      <c r="I101" s="566">
        <v>0</v>
      </c>
      <c r="J101" s="567"/>
      <c r="K101" s="566">
        <v>0</v>
      </c>
      <c r="L101" s="567"/>
      <c r="M101" s="566">
        <v>0</v>
      </c>
      <c r="N101" s="567"/>
      <c r="O101" s="15">
        <v>0</v>
      </c>
      <c r="P101" s="537">
        <f>SUM(G101:M101)-MIN(G101:M101)+O101</f>
        <v>0</v>
      </c>
      <c r="Q101" s="538"/>
      <c r="R101" s="91"/>
      <c r="S101" s="9"/>
      <c r="T101" s="8"/>
      <c r="U101" s="568" t="s">
        <v>14</v>
      </c>
      <c r="V101" s="569"/>
      <c r="W101" s="91"/>
      <c r="X101" s="91"/>
      <c r="Y101" s="91"/>
      <c r="Z101" s="91"/>
      <c r="AA101" s="91"/>
    </row>
    <row r="102" spans="1:27" ht="12.75">
      <c r="A102" s="550"/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6"/>
      <c r="S102" s="6"/>
      <c r="T102" s="6"/>
      <c r="U102" s="570"/>
      <c r="V102" s="571"/>
      <c r="W102" s="91"/>
      <c r="X102" s="91"/>
      <c r="Y102" s="91"/>
      <c r="Z102" s="91"/>
      <c r="AA102" s="91"/>
    </row>
    <row r="103" spans="1:27" ht="12.75">
      <c r="A103" s="541" t="s">
        <v>27</v>
      </c>
      <c r="B103" s="542"/>
      <c r="C103" s="542"/>
      <c r="D103" s="542"/>
      <c r="E103" s="542"/>
      <c r="F103" s="543"/>
      <c r="G103" s="556">
        <f>(C79)</f>
        <v>0</v>
      </c>
      <c r="H103" s="557"/>
      <c r="I103" s="560">
        <f>(C80)</f>
        <v>0</v>
      </c>
      <c r="J103" s="561"/>
      <c r="K103" s="560">
        <f>(C81)</f>
        <v>0</v>
      </c>
      <c r="L103" s="561"/>
      <c r="M103" s="560">
        <f>(C82)</f>
        <v>0</v>
      </c>
      <c r="N103" s="561"/>
      <c r="O103" s="522" t="s">
        <v>6</v>
      </c>
      <c r="P103" s="547" t="s">
        <v>25</v>
      </c>
      <c r="Q103" s="548"/>
      <c r="R103" s="12"/>
      <c r="S103" s="6"/>
      <c r="T103" s="6"/>
      <c r="U103" s="570"/>
      <c r="V103" s="571"/>
      <c r="W103" s="91"/>
      <c r="X103" s="91"/>
      <c r="Y103" s="91"/>
      <c r="Z103" s="91"/>
      <c r="AA103" s="91"/>
    </row>
    <row r="104" spans="1:27" ht="16.5" customHeight="1">
      <c r="A104" s="544"/>
      <c r="B104" s="545"/>
      <c r="C104" s="545"/>
      <c r="D104" s="545"/>
      <c r="E104" s="545"/>
      <c r="F104" s="546"/>
      <c r="G104" s="558"/>
      <c r="H104" s="559"/>
      <c r="I104" s="562"/>
      <c r="J104" s="563"/>
      <c r="K104" s="562"/>
      <c r="L104" s="563"/>
      <c r="M104" s="562"/>
      <c r="N104" s="563"/>
      <c r="O104" s="523"/>
      <c r="P104" s="549"/>
      <c r="Q104" s="548"/>
      <c r="R104" s="12"/>
      <c r="S104" s="6"/>
      <c r="T104" s="6"/>
      <c r="U104" s="572">
        <f>SUM(V83+S93+P97+P101+P105)</f>
        <v>0</v>
      </c>
      <c r="V104" s="573"/>
      <c r="W104" s="91"/>
      <c r="X104" s="91"/>
      <c r="Y104" s="91"/>
      <c r="Z104" s="91"/>
      <c r="AA104" s="91"/>
    </row>
    <row r="105" spans="1:27" ht="22.5" customHeight="1">
      <c r="A105" s="484" t="s">
        <v>11</v>
      </c>
      <c r="B105" s="485"/>
      <c r="C105" s="485"/>
      <c r="D105" s="485"/>
      <c r="E105" s="485"/>
      <c r="F105" s="486"/>
      <c r="G105" s="564">
        <v>0</v>
      </c>
      <c r="H105" s="565"/>
      <c r="I105" s="566">
        <v>0</v>
      </c>
      <c r="J105" s="567"/>
      <c r="K105" s="566">
        <v>0</v>
      </c>
      <c r="L105" s="567"/>
      <c r="M105" s="566">
        <v>0</v>
      </c>
      <c r="N105" s="567"/>
      <c r="O105" s="15">
        <v>0</v>
      </c>
      <c r="P105" s="537">
        <f>SUM(G105:M105)-MIN(G105:M105)+O105</f>
        <v>0</v>
      </c>
      <c r="Q105" s="538"/>
      <c r="R105" s="13"/>
      <c r="S105" s="9"/>
      <c r="T105" s="8"/>
      <c r="U105" s="574"/>
      <c r="V105" s="575"/>
      <c r="W105"/>
      <c r="X105"/>
      <c r="Y105"/>
      <c r="Z105"/>
      <c r="AA105" s="91"/>
    </row>
    <row r="106" spans="1:27" ht="18" customHeight="1">
      <c r="A106" s="576" t="s">
        <v>36</v>
      </c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8"/>
      <c r="W106"/>
      <c r="X106"/>
      <c r="Y106"/>
      <c r="Z106"/>
      <c r="AA106" s="104"/>
    </row>
    <row r="107" spans="1:27" ht="13.5" customHeight="1" thickBot="1">
      <c r="A107" s="582" t="s">
        <v>32</v>
      </c>
      <c r="B107" s="583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4"/>
      <c r="W107"/>
      <c r="X107"/>
      <c r="Y107"/>
      <c r="Z107"/>
      <c r="AA107" s="104"/>
    </row>
    <row r="108" spans="1:27" ht="30" customHeight="1" thickBot="1">
      <c r="A108" s="585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7"/>
      <c r="W108"/>
      <c r="X108"/>
      <c r="Y108"/>
      <c r="Z108"/>
      <c r="AA108" s="104"/>
    </row>
    <row r="109" spans="1:27" ht="27">
      <c r="A109" s="94" t="s">
        <v>3</v>
      </c>
      <c r="B109" s="132">
        <f>+teams!D20</f>
        <v>0</v>
      </c>
      <c r="C109" s="95"/>
      <c r="D109" s="95"/>
      <c r="E109" s="95"/>
      <c r="F109" s="96"/>
      <c r="G109" s="97"/>
      <c r="H109" s="98" t="s">
        <v>26</v>
      </c>
      <c r="I109" s="109">
        <f>+teams!C20</f>
        <v>4</v>
      </c>
      <c r="J109" s="97"/>
      <c r="K109" s="98" t="s">
        <v>20</v>
      </c>
      <c r="L109" s="505" t="str">
        <f>+teams!A20</f>
        <v>Junior D</v>
      </c>
      <c r="M109" s="506"/>
      <c r="N109" s="99"/>
      <c r="O109" s="100" t="s">
        <v>22</v>
      </c>
      <c r="P109" s="135" t="str">
        <f>+teams!B20</f>
        <v>A</v>
      </c>
      <c r="Q109" s="101"/>
      <c r="R109" s="101"/>
      <c r="S109" s="101"/>
      <c r="T109" s="101"/>
      <c r="U109" s="101"/>
      <c r="V109" s="155"/>
      <c r="W109" s="91"/>
      <c r="X109" s="91"/>
      <c r="Y109" s="91"/>
      <c r="Z109" s="91"/>
      <c r="AA109" s="91"/>
    </row>
    <row r="110" spans="1:27" ht="15">
      <c r="A110" s="102"/>
      <c r="B110" s="86"/>
      <c r="C110" s="86"/>
      <c r="D110" s="86"/>
      <c r="E110" s="86"/>
      <c r="F110" s="86"/>
      <c r="G110" s="86"/>
      <c r="H110" s="86"/>
      <c r="I110" s="87"/>
      <c r="J110" s="87"/>
      <c r="K110" s="88"/>
      <c r="L110" s="87"/>
      <c r="M110" s="89"/>
      <c r="N110" s="89"/>
      <c r="O110" s="90"/>
      <c r="P110" s="140"/>
      <c r="Q110" s="93"/>
      <c r="R110" s="93"/>
      <c r="S110" s="93"/>
      <c r="T110" s="93"/>
      <c r="U110" s="93"/>
      <c r="V110" s="156"/>
      <c r="W110" s="91"/>
      <c r="X110" s="91"/>
      <c r="Y110" s="91"/>
      <c r="Z110" s="91"/>
      <c r="AA110" s="91"/>
    </row>
    <row r="111" spans="1:27" ht="15" customHeight="1">
      <c r="A111" s="507"/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9"/>
      <c r="W111" s="91"/>
      <c r="X111" s="91"/>
      <c r="Y111" s="91"/>
      <c r="Z111" s="91"/>
      <c r="AA111" s="91"/>
    </row>
    <row r="112" spans="1:27" ht="22.5" customHeight="1">
      <c r="A112" s="510" t="s">
        <v>1</v>
      </c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2"/>
      <c r="W112" s="91"/>
      <c r="X112" s="91"/>
      <c r="Y112" s="91"/>
      <c r="Z112" s="91"/>
      <c r="AA112" s="91"/>
    </row>
    <row r="113" spans="1:27" ht="22.5" customHeight="1">
      <c r="A113" s="513" t="s">
        <v>0</v>
      </c>
      <c r="B113" s="515" t="s">
        <v>21</v>
      </c>
      <c r="C113" s="517" t="s">
        <v>4</v>
      </c>
      <c r="D113" s="518"/>
      <c r="E113" s="519"/>
      <c r="F113" s="522" t="s">
        <v>5</v>
      </c>
      <c r="G113" s="91"/>
      <c r="H113" s="517" t="s">
        <v>61</v>
      </c>
      <c r="I113" s="519"/>
      <c r="J113" s="104"/>
      <c r="K113" s="524" t="s">
        <v>62</v>
      </c>
      <c r="L113" s="524"/>
      <c r="M113" s="91"/>
      <c r="N113" s="524" t="s">
        <v>63</v>
      </c>
      <c r="O113" s="524"/>
      <c r="P113" s="91"/>
      <c r="Q113" s="525" t="s">
        <v>86</v>
      </c>
      <c r="R113" s="526"/>
      <c r="S113" s="527"/>
      <c r="T113" s="2" t="s">
        <v>6</v>
      </c>
      <c r="U113" s="91"/>
      <c r="V113" s="157" t="s">
        <v>19</v>
      </c>
      <c r="W113" s="91"/>
      <c r="X113" s="91"/>
      <c r="Y113" s="91"/>
      <c r="Z113" s="91"/>
      <c r="AA113" s="91"/>
    </row>
    <row r="114" spans="1:27" ht="22.5" customHeight="1">
      <c r="A114" s="514"/>
      <c r="B114" s="516"/>
      <c r="C114" s="520"/>
      <c r="D114" s="508"/>
      <c r="E114" s="521"/>
      <c r="F114" s="523"/>
      <c r="G114" s="91"/>
      <c r="H114" s="520"/>
      <c r="I114" s="521"/>
      <c r="J114" s="104"/>
      <c r="K114" s="524"/>
      <c r="L114" s="524"/>
      <c r="M114" s="91"/>
      <c r="N114" s="524"/>
      <c r="O114" s="524"/>
      <c r="P114" s="91"/>
      <c r="Q114" s="62">
        <v>1</v>
      </c>
      <c r="R114" s="62">
        <v>2</v>
      </c>
      <c r="S114" s="62">
        <v>3</v>
      </c>
      <c r="T114" s="3"/>
      <c r="U114" s="91"/>
      <c r="V114" s="158" t="s">
        <v>7</v>
      </c>
      <c r="W114" s="91"/>
      <c r="X114" s="91"/>
      <c r="Y114" s="91"/>
      <c r="Z114" s="91"/>
      <c r="AA114" s="91"/>
    </row>
    <row r="115" spans="1:27" ht="22.5" customHeight="1">
      <c r="A115" s="4">
        <f>+teams!G20</f>
        <v>0</v>
      </c>
      <c r="B115" s="4">
        <f>+teams!E20</f>
        <v>0</v>
      </c>
      <c r="C115" s="528">
        <f>+teams!I20</f>
        <v>0</v>
      </c>
      <c r="D115" s="529"/>
      <c r="E115" s="530"/>
      <c r="F115" s="110">
        <v>0</v>
      </c>
      <c r="G115" s="111"/>
      <c r="H115" s="494">
        <v>0</v>
      </c>
      <c r="I115" s="495"/>
      <c r="J115" s="107"/>
      <c r="K115" s="496">
        <v>0</v>
      </c>
      <c r="L115" s="496"/>
      <c r="M115" s="111"/>
      <c r="N115" s="496">
        <v>0</v>
      </c>
      <c r="O115" s="496"/>
      <c r="P115" s="111"/>
      <c r="Q115" s="142"/>
      <c r="R115" s="142"/>
      <c r="S115" s="142"/>
      <c r="T115" s="110">
        <v>0</v>
      </c>
      <c r="U115" s="91"/>
      <c r="V115" s="159" t="s">
        <v>8</v>
      </c>
      <c r="W115" s="91"/>
      <c r="X115" s="91"/>
      <c r="Y115" s="91"/>
      <c r="Z115" s="91"/>
      <c r="AA115" s="91"/>
    </row>
    <row r="116" spans="1:27" ht="22.5" customHeight="1">
      <c r="A116" s="4">
        <f>+teams!G21</f>
        <v>0</v>
      </c>
      <c r="B116" s="4">
        <f>+teams!E21</f>
        <v>0</v>
      </c>
      <c r="C116" s="528">
        <f>+teams!I21</f>
        <v>0</v>
      </c>
      <c r="D116" s="529"/>
      <c r="E116" s="530"/>
      <c r="F116" s="110">
        <v>0</v>
      </c>
      <c r="G116" s="111"/>
      <c r="H116" s="496">
        <v>0</v>
      </c>
      <c r="I116" s="496"/>
      <c r="J116" s="107"/>
      <c r="K116" s="496">
        <v>0</v>
      </c>
      <c r="L116" s="496"/>
      <c r="M116" s="111"/>
      <c r="N116" s="496">
        <v>0</v>
      </c>
      <c r="O116" s="496"/>
      <c r="P116" s="111"/>
      <c r="Q116" s="143"/>
      <c r="R116" s="143"/>
      <c r="S116" s="143"/>
      <c r="T116" s="22">
        <v>0</v>
      </c>
      <c r="U116" s="91"/>
      <c r="V116" s="159" t="s">
        <v>7</v>
      </c>
      <c r="W116" s="91"/>
      <c r="X116" s="91"/>
      <c r="Y116" s="91"/>
      <c r="Z116" s="91"/>
      <c r="AA116" s="91"/>
    </row>
    <row r="117" spans="1:27" ht="22.5" customHeight="1">
      <c r="A117" s="4">
        <f>+teams!G22</f>
        <v>0</v>
      </c>
      <c r="B117" s="4">
        <f>+teams!E22</f>
        <v>0</v>
      </c>
      <c r="C117" s="528">
        <f>+teams!I22</f>
        <v>0</v>
      </c>
      <c r="D117" s="529"/>
      <c r="E117" s="530"/>
      <c r="F117" s="110">
        <v>0</v>
      </c>
      <c r="G117" s="111"/>
      <c r="H117" s="496">
        <v>0</v>
      </c>
      <c r="I117" s="496"/>
      <c r="J117" s="107"/>
      <c r="K117" s="496">
        <v>0</v>
      </c>
      <c r="L117" s="496"/>
      <c r="M117" s="111"/>
      <c r="N117" s="496">
        <v>0</v>
      </c>
      <c r="O117" s="496"/>
      <c r="P117" s="111"/>
      <c r="Q117" s="143"/>
      <c r="R117" s="143"/>
      <c r="S117" s="143"/>
      <c r="T117" s="22">
        <v>0</v>
      </c>
      <c r="U117" s="91"/>
      <c r="V117" s="159" t="s">
        <v>9</v>
      </c>
      <c r="W117" s="91"/>
      <c r="X117" s="91"/>
      <c r="Y117" s="91"/>
      <c r="Z117" s="91"/>
      <c r="AA117" s="91"/>
    </row>
    <row r="118" spans="1:27" ht="21.75" customHeight="1">
      <c r="A118" s="4">
        <f>+teams!G23</f>
        <v>0</v>
      </c>
      <c r="B118" s="4">
        <f>+teams!E23</f>
        <v>0</v>
      </c>
      <c r="C118" s="528">
        <f>+teams!I23</f>
        <v>0</v>
      </c>
      <c r="D118" s="529"/>
      <c r="E118" s="530"/>
      <c r="F118" s="110">
        <v>0</v>
      </c>
      <c r="G118" s="111"/>
      <c r="H118" s="496">
        <v>0</v>
      </c>
      <c r="I118" s="496"/>
      <c r="J118" s="107"/>
      <c r="K118" s="496">
        <v>0</v>
      </c>
      <c r="L118" s="496"/>
      <c r="M118" s="111"/>
      <c r="N118" s="496">
        <v>0</v>
      </c>
      <c r="O118" s="496"/>
      <c r="P118" s="111"/>
      <c r="Q118" s="144"/>
      <c r="R118" s="144"/>
      <c r="S118" s="144"/>
      <c r="T118" s="22">
        <v>0</v>
      </c>
      <c r="U118" s="91"/>
      <c r="V118" s="159" t="s">
        <v>10</v>
      </c>
      <c r="W118" s="91"/>
      <c r="X118" s="91"/>
      <c r="Y118" s="91"/>
      <c r="Z118" s="91"/>
      <c r="AA118" s="91"/>
    </row>
    <row r="119" spans="1:27" ht="19.5" customHeight="1">
      <c r="A119" s="484" t="s">
        <v>11</v>
      </c>
      <c r="B119" s="485"/>
      <c r="C119" s="485"/>
      <c r="D119" s="485"/>
      <c r="E119" s="486"/>
      <c r="F119" s="145">
        <f>SUM(F115:F118)</f>
        <v>0</v>
      </c>
      <c r="G119" s="111"/>
      <c r="H119" s="588">
        <f>SUM(H115:H118)-MIN(H115:H118)</f>
        <v>0</v>
      </c>
      <c r="I119" s="588"/>
      <c r="J119" s="107"/>
      <c r="K119" s="588">
        <f>SUM(K115:K118)-MIN(K115:K118)</f>
        <v>0</v>
      </c>
      <c r="L119" s="588"/>
      <c r="M119" s="111"/>
      <c r="N119" s="588">
        <f>SUM(N115:N118)-MIN(N115:N118)</f>
        <v>0</v>
      </c>
      <c r="O119" s="588"/>
      <c r="P119" s="111"/>
      <c r="Q119" s="112">
        <v>0</v>
      </c>
      <c r="R119" s="112">
        <f>SUM(R115:R118)</f>
        <v>0</v>
      </c>
      <c r="S119" s="112">
        <f>SUM(S115:S118)</f>
        <v>0</v>
      </c>
      <c r="T119" s="23">
        <f>SUM(T115:T118)</f>
        <v>0</v>
      </c>
      <c r="U119" s="91"/>
      <c r="V119" s="160">
        <f>SUM(F119:T119)</f>
        <v>0</v>
      </c>
      <c r="W119" s="91"/>
      <c r="X119" s="91"/>
      <c r="Y119" s="91"/>
      <c r="Z119" s="91"/>
      <c r="AA119" s="91"/>
    </row>
    <row r="120" spans="1:27" ht="12" customHeight="1">
      <c r="A120" s="488"/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489"/>
      <c r="W120" s="91"/>
      <c r="X120" s="91"/>
      <c r="Y120" s="91"/>
      <c r="Z120" s="91"/>
      <c r="AA120" s="91"/>
    </row>
    <row r="121" spans="1:27" ht="22.5" customHeight="1">
      <c r="A121" s="510" t="s">
        <v>15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80"/>
      <c r="U121" s="26"/>
      <c r="V121" s="161"/>
      <c r="W121" s="91"/>
      <c r="X121" s="91"/>
      <c r="Y121" s="91"/>
      <c r="Z121" s="91"/>
      <c r="AA121" s="91"/>
    </row>
    <row r="122" spans="1:27" ht="15.75" customHeight="1">
      <c r="A122" s="481" t="s">
        <v>0</v>
      </c>
      <c r="B122" s="476" t="s">
        <v>21</v>
      </c>
      <c r="C122" s="477" t="s">
        <v>4</v>
      </c>
      <c r="D122" s="478"/>
      <c r="E122" s="475"/>
      <c r="F122" s="472" t="s">
        <v>34</v>
      </c>
      <c r="G122" s="522" t="s">
        <v>5</v>
      </c>
      <c r="H122" s="474">
        <f>stall1</f>
        <v>0</v>
      </c>
      <c r="I122" s="470"/>
      <c r="J122" s="474">
        <f>stall2</f>
        <v>0</v>
      </c>
      <c r="K122" s="470"/>
      <c r="L122" s="474">
        <f>stall3</f>
        <v>0</v>
      </c>
      <c r="M122" s="470"/>
      <c r="N122" s="474">
        <f>stall4</f>
        <v>0</v>
      </c>
      <c r="O122" s="470"/>
      <c r="P122" s="474">
        <f>stall5</f>
        <v>0</v>
      </c>
      <c r="Q122" s="470"/>
      <c r="R122" s="465" t="s">
        <v>6</v>
      </c>
      <c r="S122" s="517" t="s">
        <v>18</v>
      </c>
      <c r="T122" s="519"/>
      <c r="U122" s="148"/>
      <c r="V122" s="162"/>
      <c r="W122" s="91"/>
      <c r="X122" s="91"/>
      <c r="Y122" s="91"/>
      <c r="Z122" s="91"/>
      <c r="AA122" s="91"/>
    </row>
    <row r="123" spans="1:26" ht="13.5" customHeight="1">
      <c r="A123" s="514"/>
      <c r="B123" s="516"/>
      <c r="C123" s="520"/>
      <c r="D123" s="508"/>
      <c r="E123" s="521"/>
      <c r="F123" s="473"/>
      <c r="G123" s="523"/>
      <c r="H123" s="471"/>
      <c r="I123" s="464"/>
      <c r="J123" s="471"/>
      <c r="K123" s="464"/>
      <c r="L123" s="471"/>
      <c r="M123" s="464"/>
      <c r="N123" s="471"/>
      <c r="O123" s="464"/>
      <c r="P123" s="471"/>
      <c r="Q123" s="464"/>
      <c r="R123" s="466"/>
      <c r="S123" s="477"/>
      <c r="T123" s="475"/>
      <c r="U123" s="91"/>
      <c r="V123" s="103"/>
      <c r="W123" s="174" t="s">
        <v>77</v>
      </c>
      <c r="X123" s="76" t="s">
        <v>4</v>
      </c>
      <c r="Y123" s="74" t="s">
        <v>78</v>
      </c>
      <c r="Z123" s="171" t="s">
        <v>76</v>
      </c>
    </row>
    <row r="124" spans="1:26" ht="21" customHeight="1">
      <c r="A124" s="106">
        <f aca="true" t="shared" si="6" ref="A124:C127">(A115)</f>
        <v>0</v>
      </c>
      <c r="B124" s="14">
        <f t="shared" si="6"/>
        <v>0</v>
      </c>
      <c r="C124" s="467">
        <f t="shared" si="6"/>
        <v>0</v>
      </c>
      <c r="D124" s="468"/>
      <c r="E124" s="469"/>
      <c r="F124" s="33" t="s">
        <v>35</v>
      </c>
      <c r="G124" s="22">
        <v>0</v>
      </c>
      <c r="H124" s="462">
        <v>0</v>
      </c>
      <c r="I124" s="463"/>
      <c r="J124" s="462">
        <v>0</v>
      </c>
      <c r="K124" s="463"/>
      <c r="L124" s="462">
        <v>0</v>
      </c>
      <c r="M124" s="463"/>
      <c r="N124" s="462">
        <v>0</v>
      </c>
      <c r="O124" s="463"/>
      <c r="P124" s="462">
        <v>0</v>
      </c>
      <c r="Q124" s="463"/>
      <c r="R124" s="110">
        <v>0</v>
      </c>
      <c r="S124" s="460" t="s">
        <v>7</v>
      </c>
      <c r="T124" s="461"/>
      <c r="U124" s="91"/>
      <c r="V124" s="103"/>
      <c r="W124" s="154">
        <f aca="true" t="shared" si="7" ref="W124:X127">+B124</f>
        <v>0</v>
      </c>
      <c r="X124" s="141">
        <f t="shared" si="7"/>
        <v>0</v>
      </c>
      <c r="Y124" s="75">
        <f>+teams!H20</f>
        <v>0</v>
      </c>
      <c r="Z124" s="173">
        <f>SUM(F115:O115,T115,G124:R124,G$137,G$141)</f>
        <v>0</v>
      </c>
    </row>
    <row r="125" spans="1:26" ht="24" customHeight="1">
      <c r="A125" s="106">
        <f t="shared" si="6"/>
        <v>0</v>
      </c>
      <c r="B125" s="14">
        <f t="shared" si="6"/>
        <v>0</v>
      </c>
      <c r="C125" s="448">
        <f t="shared" si="6"/>
        <v>0</v>
      </c>
      <c r="D125" s="449"/>
      <c r="E125" s="413"/>
      <c r="F125" s="33" t="s">
        <v>35</v>
      </c>
      <c r="G125" s="22">
        <v>0</v>
      </c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22">
        <v>0</v>
      </c>
      <c r="S125" s="460" t="s">
        <v>8</v>
      </c>
      <c r="T125" s="461"/>
      <c r="U125" s="91"/>
      <c r="V125" s="103"/>
      <c r="W125" s="154">
        <f t="shared" si="7"/>
        <v>0</v>
      </c>
      <c r="X125" s="141">
        <f t="shared" si="7"/>
        <v>0</v>
      </c>
      <c r="Y125" s="75">
        <f>+teams!H21</f>
        <v>0</v>
      </c>
      <c r="Z125" s="173">
        <f>SUM(F116:O116,T116,G125:R125,I$137,I$141)</f>
        <v>0</v>
      </c>
    </row>
    <row r="126" spans="1:26" ht="21.75" customHeight="1">
      <c r="A126" s="106">
        <f t="shared" si="6"/>
        <v>0</v>
      </c>
      <c r="B126" s="14">
        <f t="shared" si="6"/>
        <v>0</v>
      </c>
      <c r="C126" s="448">
        <f t="shared" si="6"/>
        <v>0</v>
      </c>
      <c r="D126" s="449"/>
      <c r="E126" s="413"/>
      <c r="F126" s="33" t="s">
        <v>35</v>
      </c>
      <c r="G126" s="22">
        <v>0</v>
      </c>
      <c r="H126" s="531">
        <v>0</v>
      </c>
      <c r="I126" s="532"/>
      <c r="J126" s="531">
        <v>0</v>
      </c>
      <c r="K126" s="532"/>
      <c r="L126" s="462">
        <v>0</v>
      </c>
      <c r="M126" s="463"/>
      <c r="N126" s="531">
        <v>0</v>
      </c>
      <c r="O126" s="532"/>
      <c r="P126" s="531">
        <v>0</v>
      </c>
      <c r="Q126" s="532"/>
      <c r="R126" s="22">
        <v>0</v>
      </c>
      <c r="S126" s="460" t="s">
        <v>7</v>
      </c>
      <c r="T126" s="461"/>
      <c r="U126" s="91"/>
      <c r="V126" s="103"/>
      <c r="W126" s="154">
        <f t="shared" si="7"/>
        <v>0</v>
      </c>
      <c r="X126" s="141">
        <f t="shared" si="7"/>
        <v>0</v>
      </c>
      <c r="Y126" s="75">
        <f>+teams!H22</f>
        <v>0</v>
      </c>
      <c r="Z126" s="173">
        <f>SUM(F117:O117,T117,G126:R126,K$137,K$141)</f>
        <v>0</v>
      </c>
    </row>
    <row r="127" spans="1:26" ht="23.25" customHeight="1">
      <c r="A127" s="106">
        <f t="shared" si="6"/>
        <v>0</v>
      </c>
      <c r="B127" s="14">
        <f t="shared" si="6"/>
        <v>0</v>
      </c>
      <c r="C127" s="448">
        <f t="shared" si="6"/>
        <v>0</v>
      </c>
      <c r="D127" s="449"/>
      <c r="E127" s="413"/>
      <c r="F127" s="33" t="s">
        <v>35</v>
      </c>
      <c r="G127" s="22">
        <v>0</v>
      </c>
      <c r="H127" s="531">
        <v>0</v>
      </c>
      <c r="I127" s="532"/>
      <c r="J127" s="531">
        <v>0</v>
      </c>
      <c r="K127" s="532"/>
      <c r="L127" s="531">
        <v>0</v>
      </c>
      <c r="M127" s="532"/>
      <c r="N127" s="531">
        <v>0</v>
      </c>
      <c r="O127" s="532"/>
      <c r="P127" s="531">
        <v>0</v>
      </c>
      <c r="Q127" s="532"/>
      <c r="R127" s="22">
        <v>0</v>
      </c>
      <c r="S127" s="460" t="s">
        <v>9</v>
      </c>
      <c r="T127" s="461"/>
      <c r="U127" s="91"/>
      <c r="V127" s="103"/>
      <c r="W127" s="154">
        <f t="shared" si="7"/>
        <v>0</v>
      </c>
      <c r="X127" s="141">
        <f t="shared" si="7"/>
        <v>0</v>
      </c>
      <c r="Y127" s="75">
        <f>+teams!H23</f>
        <v>0</v>
      </c>
      <c r="Z127" s="173">
        <f>SUM(F118:O118,T118,G127:R127,M$137,M$141)</f>
        <v>0</v>
      </c>
    </row>
    <row r="128" spans="1:26" ht="19.5" customHeight="1">
      <c r="A128" s="484" t="s">
        <v>16</v>
      </c>
      <c r="B128" s="485"/>
      <c r="C128" s="485"/>
      <c r="D128" s="485"/>
      <c r="E128" s="486"/>
      <c r="F128" s="32"/>
      <c r="G128" s="32"/>
      <c r="H128" s="531">
        <v>0</v>
      </c>
      <c r="I128" s="532"/>
      <c r="J128" s="531">
        <v>0</v>
      </c>
      <c r="K128" s="532"/>
      <c r="L128" s="531">
        <v>0</v>
      </c>
      <c r="M128" s="532"/>
      <c r="N128" s="531">
        <v>0</v>
      </c>
      <c r="O128" s="532"/>
      <c r="P128" s="531">
        <v>0</v>
      </c>
      <c r="Q128" s="532"/>
      <c r="R128" s="32"/>
      <c r="S128" s="533" t="s">
        <v>10</v>
      </c>
      <c r="T128" s="534"/>
      <c r="U128" s="149"/>
      <c r="V128" s="163"/>
      <c r="W128" s="91"/>
      <c r="X128" s="91"/>
      <c r="Y128" s="91"/>
      <c r="Z128" s="91"/>
    </row>
    <row r="129" spans="1:26" ht="25.5" customHeight="1">
      <c r="A129" s="484" t="s">
        <v>11</v>
      </c>
      <c r="B129" s="485"/>
      <c r="C129" s="485"/>
      <c r="D129" s="485"/>
      <c r="E129" s="486"/>
      <c r="F129" s="32"/>
      <c r="G129" s="23">
        <f>SUM(G124:G127)</f>
        <v>0</v>
      </c>
      <c r="H129" s="535">
        <f>SUM(H124:H127)-MIN(H124:H127)+H128</f>
        <v>0</v>
      </c>
      <c r="I129" s="536">
        <f>SUM(I125:I128)-MIN(I125:I128)</f>
        <v>0</v>
      </c>
      <c r="J129" s="535">
        <f>SUM(J124:J127)-MIN(J124:J127)+J128</f>
        <v>0</v>
      </c>
      <c r="K129" s="536">
        <f>SUM(K125:K128)-MIN(K125:K128)</f>
        <v>0</v>
      </c>
      <c r="L129" s="535">
        <f>SUM(L124:L127)-MIN(L124:L127)+L128</f>
        <v>0</v>
      </c>
      <c r="M129" s="536">
        <f>SUM(M125:M128)-MIN(M125:M128)</f>
        <v>0</v>
      </c>
      <c r="N129" s="535">
        <f>SUM(N124:N127)-MIN(N124:N127)+N128</f>
        <v>0</v>
      </c>
      <c r="O129" s="536">
        <f>SUM(O125:O128)-MIN(O125:O128)</f>
        <v>0</v>
      </c>
      <c r="P129" s="535">
        <f>SUM(P124:P127)-MIN(P124:P127)+P128</f>
        <v>0</v>
      </c>
      <c r="Q129" s="536">
        <f>SUM(Q125:Q128)-MIN(Q125:Q128)</f>
        <v>0</v>
      </c>
      <c r="R129" s="23">
        <f>SUM(R124:R127)</f>
        <v>0</v>
      </c>
      <c r="S129" s="537">
        <f>SUM(G129:R129)</f>
        <v>0</v>
      </c>
      <c r="T129" s="538"/>
      <c r="U129" s="30"/>
      <c r="V129" s="164"/>
      <c r="W129" s="91"/>
      <c r="X129" s="91"/>
      <c r="Y129" s="91"/>
      <c r="Z129" s="91"/>
    </row>
    <row r="130" spans="1:26" ht="9.75" customHeight="1">
      <c r="A130" s="539"/>
      <c r="B130" s="478"/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540"/>
      <c r="W130" s="91"/>
      <c r="X130" s="91"/>
      <c r="Y130" s="91"/>
      <c r="Z130" s="91"/>
    </row>
    <row r="131" spans="1:26" ht="20.25" customHeight="1">
      <c r="A131" s="541" t="s">
        <v>31</v>
      </c>
      <c r="B131" s="542"/>
      <c r="C131" s="542"/>
      <c r="D131" s="543"/>
      <c r="E131" s="2" t="s">
        <v>12</v>
      </c>
      <c r="F131" s="2" t="s">
        <v>12</v>
      </c>
      <c r="G131" s="16" t="s">
        <v>12</v>
      </c>
      <c r="H131" s="2" t="s">
        <v>12</v>
      </c>
      <c r="I131" s="16" t="s">
        <v>12</v>
      </c>
      <c r="J131" s="2" t="s">
        <v>12</v>
      </c>
      <c r="K131" s="16" t="s">
        <v>12</v>
      </c>
      <c r="L131" s="16" t="s">
        <v>12</v>
      </c>
      <c r="M131" s="16" t="s">
        <v>12</v>
      </c>
      <c r="N131" s="2" t="s">
        <v>12</v>
      </c>
      <c r="O131" s="522" t="s">
        <v>6</v>
      </c>
      <c r="P131" s="547" t="s">
        <v>29</v>
      </c>
      <c r="Q131" s="548"/>
      <c r="R131" s="19"/>
      <c r="S131" s="6"/>
      <c r="T131" s="6"/>
      <c r="U131" s="6"/>
      <c r="V131" s="162"/>
      <c r="W131" s="91"/>
      <c r="X131" s="91"/>
      <c r="Y131" s="91"/>
      <c r="Z131" s="91"/>
    </row>
    <row r="132" spans="1:26" ht="16.5" customHeight="1">
      <c r="A132" s="544"/>
      <c r="B132" s="545"/>
      <c r="C132" s="545"/>
      <c r="D132" s="546"/>
      <c r="E132" s="3">
        <f>'Work Area'!$B$10</f>
        <v>0</v>
      </c>
      <c r="F132" s="3">
        <f>'Work Area'!$C$10</f>
        <v>0</v>
      </c>
      <c r="G132" s="3">
        <f>'Work Area'!$D$10</f>
        <v>0</v>
      </c>
      <c r="H132" s="3">
        <f>'Work Area'!$E$10</f>
        <v>0</v>
      </c>
      <c r="I132" s="3">
        <f>'Work Area'!$F$10</f>
        <v>0</v>
      </c>
      <c r="J132" s="3">
        <f>'Work Area'!$G$10</f>
        <v>0</v>
      </c>
      <c r="K132" s="3">
        <v>7</v>
      </c>
      <c r="L132" s="3">
        <v>8</v>
      </c>
      <c r="M132" s="18">
        <v>9</v>
      </c>
      <c r="N132" s="3">
        <v>10</v>
      </c>
      <c r="O132" s="523"/>
      <c r="P132" s="549"/>
      <c r="Q132" s="548"/>
      <c r="R132" s="19"/>
      <c r="S132" s="6"/>
      <c r="T132" s="6"/>
      <c r="U132" s="25"/>
      <c r="V132" s="165"/>
      <c r="W132" s="91"/>
      <c r="X132" s="91"/>
      <c r="Y132" s="91"/>
      <c r="Z132" s="91"/>
    </row>
    <row r="133" spans="1:26" ht="15">
      <c r="A133" s="484" t="s">
        <v>11</v>
      </c>
      <c r="B133" s="485"/>
      <c r="C133" s="485"/>
      <c r="D133" s="486"/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537">
        <f>SUM(E133:O133)</f>
        <v>0</v>
      </c>
      <c r="Q133" s="538"/>
      <c r="R133" s="20"/>
      <c r="S133" s="8"/>
      <c r="T133" s="17"/>
      <c r="U133" s="25"/>
      <c r="V133" s="165"/>
      <c r="W133" s="91"/>
      <c r="X133" s="91"/>
      <c r="Y133" s="91"/>
      <c r="Z133" s="91"/>
    </row>
    <row r="134" spans="1:26" ht="8.25" customHeight="1">
      <c r="A134" s="550"/>
      <c r="B134" s="551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6"/>
      <c r="S134" s="6"/>
      <c r="T134" s="6"/>
      <c r="U134" s="552" t="s">
        <v>13</v>
      </c>
      <c r="V134" s="553"/>
      <c r="W134" s="91"/>
      <c r="X134" s="91"/>
      <c r="Y134" s="91"/>
      <c r="Z134" s="91"/>
    </row>
    <row r="135" spans="1:26" ht="22.5" customHeight="1">
      <c r="A135" s="541" t="s">
        <v>24</v>
      </c>
      <c r="B135" s="542"/>
      <c r="C135" s="542"/>
      <c r="D135" s="542"/>
      <c r="E135" s="542"/>
      <c r="F135" s="543"/>
      <c r="G135" s="556">
        <f>(C115)</f>
        <v>0</v>
      </c>
      <c r="H135" s="557"/>
      <c r="I135" s="560">
        <f>(C116)</f>
        <v>0</v>
      </c>
      <c r="J135" s="561"/>
      <c r="K135" s="560">
        <f>(C117)</f>
        <v>0</v>
      </c>
      <c r="L135" s="561"/>
      <c r="M135" s="560">
        <f>(C118)</f>
        <v>0</v>
      </c>
      <c r="N135" s="561"/>
      <c r="O135" s="522" t="s">
        <v>6</v>
      </c>
      <c r="P135" s="547" t="s">
        <v>23</v>
      </c>
      <c r="Q135" s="548"/>
      <c r="R135" s="8"/>
      <c r="S135" s="6"/>
      <c r="T135" s="6"/>
      <c r="U135" s="552"/>
      <c r="V135" s="553"/>
      <c r="W135" s="91"/>
      <c r="X135" s="91"/>
      <c r="Y135" s="91"/>
      <c r="Z135" s="91"/>
    </row>
    <row r="136" spans="1:26" ht="12.75">
      <c r="A136" s="544"/>
      <c r="B136" s="545"/>
      <c r="C136" s="545"/>
      <c r="D136" s="545"/>
      <c r="E136" s="545"/>
      <c r="F136" s="546"/>
      <c r="G136" s="558"/>
      <c r="H136" s="559"/>
      <c r="I136" s="562"/>
      <c r="J136" s="563"/>
      <c r="K136" s="562"/>
      <c r="L136" s="563"/>
      <c r="M136" s="562"/>
      <c r="N136" s="563"/>
      <c r="O136" s="523"/>
      <c r="P136" s="549"/>
      <c r="Q136" s="548"/>
      <c r="R136" s="8"/>
      <c r="S136" s="6"/>
      <c r="T136" s="6"/>
      <c r="U136" s="554"/>
      <c r="V136" s="555"/>
      <c r="W136" s="91"/>
      <c r="X136" s="91"/>
      <c r="Y136" s="91"/>
      <c r="Z136" s="91"/>
    </row>
    <row r="137" spans="1:26" ht="18" customHeight="1">
      <c r="A137" s="484" t="s">
        <v>11</v>
      </c>
      <c r="B137" s="485"/>
      <c r="C137" s="485"/>
      <c r="D137" s="485"/>
      <c r="E137" s="485"/>
      <c r="F137" s="486"/>
      <c r="G137" s="564">
        <v>0</v>
      </c>
      <c r="H137" s="565"/>
      <c r="I137" s="566">
        <v>0</v>
      </c>
      <c r="J137" s="567"/>
      <c r="K137" s="566">
        <v>0</v>
      </c>
      <c r="L137" s="567"/>
      <c r="M137" s="566">
        <v>0</v>
      </c>
      <c r="N137" s="567"/>
      <c r="O137" s="15">
        <v>0</v>
      </c>
      <c r="P137" s="537">
        <f>SUM(G137:M137)-MIN(G137:M137)+O137</f>
        <v>0</v>
      </c>
      <c r="Q137" s="538"/>
      <c r="R137" s="91"/>
      <c r="S137" s="9"/>
      <c r="T137" s="8"/>
      <c r="U137" s="568" t="s">
        <v>14</v>
      </c>
      <c r="V137" s="569"/>
      <c r="W137" s="91"/>
      <c r="X137" s="91"/>
      <c r="Y137" s="91"/>
      <c r="Z137" s="91"/>
    </row>
    <row r="138" spans="1:26" ht="13.5" customHeight="1">
      <c r="A138" s="550"/>
      <c r="B138" s="551"/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6"/>
      <c r="S138" s="6"/>
      <c r="T138" s="6"/>
      <c r="U138" s="570"/>
      <c r="V138" s="571"/>
      <c r="W138" s="91"/>
      <c r="X138" s="91"/>
      <c r="Y138" s="91"/>
      <c r="Z138" s="91"/>
    </row>
    <row r="139" spans="1:26" ht="21.75" customHeight="1">
      <c r="A139" s="541" t="s">
        <v>27</v>
      </c>
      <c r="B139" s="542"/>
      <c r="C139" s="542"/>
      <c r="D139" s="542"/>
      <c r="E139" s="542"/>
      <c r="F139" s="543"/>
      <c r="G139" s="556">
        <f>(C115)</f>
        <v>0</v>
      </c>
      <c r="H139" s="557"/>
      <c r="I139" s="560">
        <f>(C116)</f>
        <v>0</v>
      </c>
      <c r="J139" s="561"/>
      <c r="K139" s="560">
        <f>(C117)</f>
        <v>0</v>
      </c>
      <c r="L139" s="561"/>
      <c r="M139" s="560">
        <f>(C118)</f>
        <v>0</v>
      </c>
      <c r="N139" s="561"/>
      <c r="O139" s="522" t="s">
        <v>6</v>
      </c>
      <c r="P139" s="547" t="s">
        <v>25</v>
      </c>
      <c r="Q139" s="548"/>
      <c r="R139" s="12"/>
      <c r="S139" s="6"/>
      <c r="T139" s="6"/>
      <c r="U139" s="570"/>
      <c r="V139" s="571"/>
      <c r="W139" s="91"/>
      <c r="X139" s="91"/>
      <c r="Y139" s="91"/>
      <c r="Z139" s="91"/>
    </row>
    <row r="140" spans="1:26" ht="12.75">
      <c r="A140" s="544"/>
      <c r="B140" s="545"/>
      <c r="C140" s="545"/>
      <c r="D140" s="545"/>
      <c r="E140" s="545"/>
      <c r="F140" s="546"/>
      <c r="G140" s="558"/>
      <c r="H140" s="559"/>
      <c r="I140" s="562"/>
      <c r="J140" s="563"/>
      <c r="K140" s="562"/>
      <c r="L140" s="563"/>
      <c r="M140" s="562"/>
      <c r="N140" s="563"/>
      <c r="O140" s="523"/>
      <c r="P140" s="549"/>
      <c r="Q140" s="548"/>
      <c r="R140" s="12"/>
      <c r="S140" s="6"/>
      <c r="T140" s="6"/>
      <c r="U140" s="572">
        <f>SUM(V119+S129+P133+P137+P141)</f>
        <v>0</v>
      </c>
      <c r="V140" s="573"/>
      <c r="W140" s="91"/>
      <c r="X140" s="91"/>
      <c r="Y140" s="91"/>
      <c r="Z140" s="91"/>
    </row>
    <row r="141" spans="1:26" ht="22.5" customHeight="1">
      <c r="A141" s="484" t="s">
        <v>11</v>
      </c>
      <c r="B141" s="485"/>
      <c r="C141" s="485"/>
      <c r="D141" s="485"/>
      <c r="E141" s="485"/>
      <c r="F141" s="486"/>
      <c r="G141" s="564">
        <v>0</v>
      </c>
      <c r="H141" s="565"/>
      <c r="I141" s="566">
        <v>0</v>
      </c>
      <c r="J141" s="567"/>
      <c r="K141" s="566">
        <v>0</v>
      </c>
      <c r="L141" s="567"/>
      <c r="M141" s="566">
        <v>0</v>
      </c>
      <c r="N141" s="567"/>
      <c r="O141" s="15">
        <v>0</v>
      </c>
      <c r="P141" s="537">
        <f>SUM(G141:M141)-MIN(G141:M141)+O141</f>
        <v>0</v>
      </c>
      <c r="Q141" s="538"/>
      <c r="R141" s="13"/>
      <c r="S141" s="9"/>
      <c r="T141" s="8"/>
      <c r="U141" s="574"/>
      <c r="V141" s="575"/>
      <c r="W141" s="91"/>
      <c r="X141" s="91"/>
      <c r="Y141" s="91"/>
      <c r="Z141" s="91"/>
    </row>
    <row r="142" spans="1:26" ht="14.25" customHeight="1">
      <c r="A142" s="576" t="s">
        <v>36</v>
      </c>
      <c r="B142" s="577"/>
      <c r="C142" s="577"/>
      <c r="D142" s="577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8"/>
      <c r="W142" s="91"/>
      <c r="X142" s="91"/>
      <c r="Y142" s="91"/>
      <c r="Z142" s="91"/>
    </row>
    <row r="143" spans="1:26" ht="14.25" customHeight="1" thickBot="1">
      <c r="A143" s="582" t="s">
        <v>32</v>
      </c>
      <c r="B143" s="583"/>
      <c r="C143" s="583"/>
      <c r="D143" s="583"/>
      <c r="E143" s="583"/>
      <c r="F143" s="583"/>
      <c r="G143" s="583"/>
      <c r="H143" s="583"/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4"/>
      <c r="W143" s="91"/>
      <c r="X143" s="91"/>
      <c r="Y143" s="91"/>
      <c r="Z143" s="91"/>
    </row>
    <row r="144" spans="1:26" ht="36" customHeight="1">
      <c r="A144" s="589"/>
      <c r="B144" s="590"/>
      <c r="C144" s="590"/>
      <c r="D144" s="590"/>
      <c r="E144" s="590"/>
      <c r="F144" s="590"/>
      <c r="G144" s="590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  <c r="T144" s="590"/>
      <c r="U144" s="590"/>
      <c r="V144" s="590"/>
      <c r="W144" s="111"/>
      <c r="X144" s="111"/>
      <c r="Y144" s="91"/>
      <c r="Z144" s="91"/>
    </row>
    <row r="145" spans="1:2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04"/>
      <c r="X145" s="91"/>
      <c r="Y145" s="91"/>
      <c r="Z145" s="91"/>
    </row>
    <row r="146" spans="1:26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04"/>
      <c r="X146" s="91"/>
      <c r="Y146" s="91"/>
      <c r="Z146" s="91"/>
    </row>
    <row r="147" spans="1:26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04"/>
      <c r="X147" s="91"/>
      <c r="Y147" s="91"/>
      <c r="Z147" s="91"/>
    </row>
    <row r="148" spans="1:23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21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4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4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21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4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21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4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21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4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21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4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21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4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21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4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1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21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</sheetData>
  <mergeCells count="508">
    <mergeCell ref="A144:V144"/>
    <mergeCell ref="M141:N141"/>
    <mergeCell ref="P141:Q141"/>
    <mergeCell ref="A142:V142"/>
    <mergeCell ref="A143:V143"/>
    <mergeCell ref="A141:F141"/>
    <mergeCell ref="G141:H141"/>
    <mergeCell ref="I141:J141"/>
    <mergeCell ref="K141:L141"/>
    <mergeCell ref="U137:V139"/>
    <mergeCell ref="A138:Q138"/>
    <mergeCell ref="A139:F140"/>
    <mergeCell ref="G139:H140"/>
    <mergeCell ref="I139:J140"/>
    <mergeCell ref="K139:L140"/>
    <mergeCell ref="M139:N140"/>
    <mergeCell ref="O139:O140"/>
    <mergeCell ref="P139:Q140"/>
    <mergeCell ref="U140:V141"/>
    <mergeCell ref="P135:Q136"/>
    <mergeCell ref="A137:F137"/>
    <mergeCell ref="G137:H137"/>
    <mergeCell ref="I137:J137"/>
    <mergeCell ref="K137:L137"/>
    <mergeCell ref="M137:N137"/>
    <mergeCell ref="P137:Q137"/>
    <mergeCell ref="A133:D133"/>
    <mergeCell ref="P133:Q133"/>
    <mergeCell ref="A134:Q134"/>
    <mergeCell ref="U134:V136"/>
    <mergeCell ref="A135:F136"/>
    <mergeCell ref="G135:H136"/>
    <mergeCell ref="I135:J136"/>
    <mergeCell ref="K135:L136"/>
    <mergeCell ref="M135:N136"/>
    <mergeCell ref="O135:O136"/>
    <mergeCell ref="A130:V130"/>
    <mergeCell ref="A131:D132"/>
    <mergeCell ref="O131:O132"/>
    <mergeCell ref="P131:Q132"/>
    <mergeCell ref="N128:O128"/>
    <mergeCell ref="P128:Q128"/>
    <mergeCell ref="S128:T128"/>
    <mergeCell ref="A129:E129"/>
    <mergeCell ref="H129:I129"/>
    <mergeCell ref="J129:K129"/>
    <mergeCell ref="L129:M129"/>
    <mergeCell ref="N129:O129"/>
    <mergeCell ref="P129:Q129"/>
    <mergeCell ref="S129:T129"/>
    <mergeCell ref="A128:E128"/>
    <mergeCell ref="H128:I128"/>
    <mergeCell ref="J128:K128"/>
    <mergeCell ref="L128:M128"/>
    <mergeCell ref="N126:O126"/>
    <mergeCell ref="P126:Q126"/>
    <mergeCell ref="S126:T126"/>
    <mergeCell ref="C127:E127"/>
    <mergeCell ref="H127:I127"/>
    <mergeCell ref="J127:K127"/>
    <mergeCell ref="L127:M127"/>
    <mergeCell ref="N127:O127"/>
    <mergeCell ref="P127:Q127"/>
    <mergeCell ref="S127:T127"/>
    <mergeCell ref="C126:E126"/>
    <mergeCell ref="H126:I126"/>
    <mergeCell ref="J126:K126"/>
    <mergeCell ref="L126:M126"/>
    <mergeCell ref="N124:O124"/>
    <mergeCell ref="P124:Q124"/>
    <mergeCell ref="S124:T124"/>
    <mergeCell ref="C125:E125"/>
    <mergeCell ref="H125:I125"/>
    <mergeCell ref="J125:K125"/>
    <mergeCell ref="L125:M125"/>
    <mergeCell ref="N125:O125"/>
    <mergeCell ref="P125:Q125"/>
    <mergeCell ref="S125:T125"/>
    <mergeCell ref="C124:E124"/>
    <mergeCell ref="H124:I124"/>
    <mergeCell ref="J124:K124"/>
    <mergeCell ref="L124:M124"/>
    <mergeCell ref="N122:O123"/>
    <mergeCell ref="P122:Q123"/>
    <mergeCell ref="R122:R123"/>
    <mergeCell ref="S122:T123"/>
    <mergeCell ref="A120:V120"/>
    <mergeCell ref="A121:T121"/>
    <mergeCell ref="A122:A123"/>
    <mergeCell ref="B122:B123"/>
    <mergeCell ref="C122:E123"/>
    <mergeCell ref="F122:F123"/>
    <mergeCell ref="G122:G123"/>
    <mergeCell ref="H122:I123"/>
    <mergeCell ref="J122:K123"/>
    <mergeCell ref="L122:M123"/>
    <mergeCell ref="A119:E119"/>
    <mergeCell ref="H119:I119"/>
    <mergeCell ref="K119:L119"/>
    <mergeCell ref="N119:O119"/>
    <mergeCell ref="C118:E118"/>
    <mergeCell ref="H118:I118"/>
    <mergeCell ref="K118:L118"/>
    <mergeCell ref="N118:O118"/>
    <mergeCell ref="C117:E117"/>
    <mergeCell ref="H117:I117"/>
    <mergeCell ref="K117:L117"/>
    <mergeCell ref="N117:O117"/>
    <mergeCell ref="C116:E116"/>
    <mergeCell ref="H116:I116"/>
    <mergeCell ref="K116:L116"/>
    <mergeCell ref="N116:O116"/>
    <mergeCell ref="C115:E115"/>
    <mergeCell ref="H115:I115"/>
    <mergeCell ref="K115:L115"/>
    <mergeCell ref="N115:O115"/>
    <mergeCell ref="H113:I114"/>
    <mergeCell ref="K113:L114"/>
    <mergeCell ref="N113:O114"/>
    <mergeCell ref="Q113:S113"/>
    <mergeCell ref="A113:A114"/>
    <mergeCell ref="B113:B114"/>
    <mergeCell ref="C113:E114"/>
    <mergeCell ref="F113:F114"/>
    <mergeCell ref="A108:V108"/>
    <mergeCell ref="L109:M109"/>
    <mergeCell ref="A111:V111"/>
    <mergeCell ref="A112:V112"/>
    <mergeCell ref="M105:N105"/>
    <mergeCell ref="P105:Q105"/>
    <mergeCell ref="A106:V106"/>
    <mergeCell ref="A107:V107"/>
    <mergeCell ref="A105:F105"/>
    <mergeCell ref="G105:H105"/>
    <mergeCell ref="I105:J105"/>
    <mergeCell ref="K105:L105"/>
    <mergeCell ref="U101:V103"/>
    <mergeCell ref="A102:Q102"/>
    <mergeCell ref="A103:F104"/>
    <mergeCell ref="G103:H104"/>
    <mergeCell ref="I103:J104"/>
    <mergeCell ref="K103:L104"/>
    <mergeCell ref="M103:N104"/>
    <mergeCell ref="O103:O104"/>
    <mergeCell ref="P103:Q104"/>
    <mergeCell ref="U104:V105"/>
    <mergeCell ref="P99:Q100"/>
    <mergeCell ref="A101:F101"/>
    <mergeCell ref="G101:H101"/>
    <mergeCell ref="I101:J101"/>
    <mergeCell ref="K101:L101"/>
    <mergeCell ref="M101:N101"/>
    <mergeCell ref="P101:Q101"/>
    <mergeCell ref="A97:D97"/>
    <mergeCell ref="P97:Q97"/>
    <mergeCell ref="A98:Q98"/>
    <mergeCell ref="U98:V100"/>
    <mergeCell ref="A99:F100"/>
    <mergeCell ref="G99:H100"/>
    <mergeCell ref="I99:J100"/>
    <mergeCell ref="K99:L100"/>
    <mergeCell ref="M99:N100"/>
    <mergeCell ref="O99:O100"/>
    <mergeCell ref="A94:V94"/>
    <mergeCell ref="A95:D96"/>
    <mergeCell ref="O95:O96"/>
    <mergeCell ref="P95:Q96"/>
    <mergeCell ref="N92:O92"/>
    <mergeCell ref="P92:Q92"/>
    <mergeCell ref="S92:T92"/>
    <mergeCell ref="A93:E93"/>
    <mergeCell ref="H93:I93"/>
    <mergeCell ref="J93:K93"/>
    <mergeCell ref="L93:M93"/>
    <mergeCell ref="N93:O93"/>
    <mergeCell ref="P93:Q93"/>
    <mergeCell ref="S93:T93"/>
    <mergeCell ref="A92:E92"/>
    <mergeCell ref="H92:I92"/>
    <mergeCell ref="J92:K92"/>
    <mergeCell ref="L92:M92"/>
    <mergeCell ref="N90:O90"/>
    <mergeCell ref="P90:Q90"/>
    <mergeCell ref="S90:T90"/>
    <mergeCell ref="C91:E91"/>
    <mergeCell ref="H91:I91"/>
    <mergeCell ref="J91:K91"/>
    <mergeCell ref="L91:M91"/>
    <mergeCell ref="N91:O91"/>
    <mergeCell ref="P91:Q91"/>
    <mergeCell ref="S91:T91"/>
    <mergeCell ref="C90:E90"/>
    <mergeCell ref="H90:I90"/>
    <mergeCell ref="J90:K90"/>
    <mergeCell ref="L90:M90"/>
    <mergeCell ref="N88:O88"/>
    <mergeCell ref="P88:Q88"/>
    <mergeCell ref="S88:T88"/>
    <mergeCell ref="C89:E89"/>
    <mergeCell ref="H89:I89"/>
    <mergeCell ref="J89:K89"/>
    <mergeCell ref="L89:M89"/>
    <mergeCell ref="N89:O89"/>
    <mergeCell ref="P89:Q89"/>
    <mergeCell ref="S89:T89"/>
    <mergeCell ref="C88:E88"/>
    <mergeCell ref="H88:I88"/>
    <mergeCell ref="J88:K88"/>
    <mergeCell ref="L88:M88"/>
    <mergeCell ref="N86:O87"/>
    <mergeCell ref="P86:Q87"/>
    <mergeCell ref="R86:R87"/>
    <mergeCell ref="S86:T87"/>
    <mergeCell ref="A84:V84"/>
    <mergeCell ref="A85:T85"/>
    <mergeCell ref="A86:A87"/>
    <mergeCell ref="B86:B87"/>
    <mergeCell ref="C86:E87"/>
    <mergeCell ref="F86:F87"/>
    <mergeCell ref="G86:G87"/>
    <mergeCell ref="H86:I87"/>
    <mergeCell ref="J86:K87"/>
    <mergeCell ref="L86:M87"/>
    <mergeCell ref="A83:E83"/>
    <mergeCell ref="H83:I83"/>
    <mergeCell ref="K83:L83"/>
    <mergeCell ref="N83:O83"/>
    <mergeCell ref="C82:E82"/>
    <mergeCell ref="H82:I82"/>
    <mergeCell ref="K82:L82"/>
    <mergeCell ref="N82:O82"/>
    <mergeCell ref="C81:E81"/>
    <mergeCell ref="H81:I81"/>
    <mergeCell ref="K81:L81"/>
    <mergeCell ref="N81:O81"/>
    <mergeCell ref="C80:E80"/>
    <mergeCell ref="H80:I80"/>
    <mergeCell ref="K80:L80"/>
    <mergeCell ref="N80:O80"/>
    <mergeCell ref="C79:E79"/>
    <mergeCell ref="H79:I79"/>
    <mergeCell ref="K79:L79"/>
    <mergeCell ref="N79:O79"/>
    <mergeCell ref="H77:I78"/>
    <mergeCell ref="K77:L78"/>
    <mergeCell ref="N77:O78"/>
    <mergeCell ref="Q77:S77"/>
    <mergeCell ref="A77:A78"/>
    <mergeCell ref="B77:B78"/>
    <mergeCell ref="C77:E78"/>
    <mergeCell ref="F77:F78"/>
    <mergeCell ref="A72:V72"/>
    <mergeCell ref="L73:M73"/>
    <mergeCell ref="A75:V75"/>
    <mergeCell ref="A76:V76"/>
    <mergeCell ref="M69:N69"/>
    <mergeCell ref="P69:Q69"/>
    <mergeCell ref="A70:V70"/>
    <mergeCell ref="A71:V71"/>
    <mergeCell ref="A69:F69"/>
    <mergeCell ref="G69:H69"/>
    <mergeCell ref="I69:J69"/>
    <mergeCell ref="K69:L69"/>
    <mergeCell ref="U65:V67"/>
    <mergeCell ref="A66:Q66"/>
    <mergeCell ref="A67:F68"/>
    <mergeCell ref="G67:H68"/>
    <mergeCell ref="I67:J68"/>
    <mergeCell ref="K67:L68"/>
    <mergeCell ref="M67:N68"/>
    <mergeCell ref="O67:O68"/>
    <mergeCell ref="P67:Q68"/>
    <mergeCell ref="U68:V69"/>
    <mergeCell ref="P63:Q64"/>
    <mergeCell ref="A65:F65"/>
    <mergeCell ref="G65:H65"/>
    <mergeCell ref="I65:J65"/>
    <mergeCell ref="K65:L65"/>
    <mergeCell ref="M65:N65"/>
    <mergeCell ref="P65:Q65"/>
    <mergeCell ref="A61:D61"/>
    <mergeCell ref="P61:Q61"/>
    <mergeCell ref="A62:Q62"/>
    <mergeCell ref="U62:V64"/>
    <mergeCell ref="A63:F64"/>
    <mergeCell ref="G63:H64"/>
    <mergeCell ref="I63:J64"/>
    <mergeCell ref="K63:L64"/>
    <mergeCell ref="M63:N64"/>
    <mergeCell ref="O63:O64"/>
    <mergeCell ref="A58:V58"/>
    <mergeCell ref="A59:D60"/>
    <mergeCell ref="O59:O60"/>
    <mergeCell ref="P59:Q60"/>
    <mergeCell ref="N56:O56"/>
    <mergeCell ref="P56:Q56"/>
    <mergeCell ref="S56:T56"/>
    <mergeCell ref="A57:E57"/>
    <mergeCell ref="H57:I57"/>
    <mergeCell ref="J57:K57"/>
    <mergeCell ref="L57:M57"/>
    <mergeCell ref="N57:O57"/>
    <mergeCell ref="P57:Q57"/>
    <mergeCell ref="S57:T57"/>
    <mergeCell ref="A56:E56"/>
    <mergeCell ref="H56:I56"/>
    <mergeCell ref="J56:K56"/>
    <mergeCell ref="L56:M56"/>
    <mergeCell ref="N54:O54"/>
    <mergeCell ref="P54:Q54"/>
    <mergeCell ref="S54:T54"/>
    <mergeCell ref="C55:E55"/>
    <mergeCell ref="H55:I55"/>
    <mergeCell ref="J55:K55"/>
    <mergeCell ref="L55:M55"/>
    <mergeCell ref="N55:O55"/>
    <mergeCell ref="P55:Q55"/>
    <mergeCell ref="S55:T55"/>
    <mergeCell ref="C54:E54"/>
    <mergeCell ref="H54:I54"/>
    <mergeCell ref="J54:K54"/>
    <mergeCell ref="L54:M54"/>
    <mergeCell ref="N52:O52"/>
    <mergeCell ref="P52:Q52"/>
    <mergeCell ref="S52:T52"/>
    <mergeCell ref="C53:E53"/>
    <mergeCell ref="H53:I53"/>
    <mergeCell ref="J53:K53"/>
    <mergeCell ref="L53:M53"/>
    <mergeCell ref="N53:O53"/>
    <mergeCell ref="P53:Q53"/>
    <mergeCell ref="S53:T53"/>
    <mergeCell ref="C52:E52"/>
    <mergeCell ref="H52:I52"/>
    <mergeCell ref="J52:K52"/>
    <mergeCell ref="L52:M52"/>
    <mergeCell ref="N50:O51"/>
    <mergeCell ref="P50:Q51"/>
    <mergeCell ref="R50:R51"/>
    <mergeCell ref="S50:T51"/>
    <mergeCell ref="A48:V48"/>
    <mergeCell ref="A49:T49"/>
    <mergeCell ref="A50:A51"/>
    <mergeCell ref="B50:B51"/>
    <mergeCell ref="C50:E51"/>
    <mergeCell ref="F50:F51"/>
    <mergeCell ref="G50:G51"/>
    <mergeCell ref="H50:I51"/>
    <mergeCell ref="J50:K51"/>
    <mergeCell ref="L50:M51"/>
    <mergeCell ref="A47:E47"/>
    <mergeCell ref="H47:I47"/>
    <mergeCell ref="K47:L47"/>
    <mergeCell ref="N47:O47"/>
    <mergeCell ref="C46:E46"/>
    <mergeCell ref="H46:I46"/>
    <mergeCell ref="K46:L46"/>
    <mergeCell ref="N46:O46"/>
    <mergeCell ref="C45:E45"/>
    <mergeCell ref="H45:I45"/>
    <mergeCell ref="K45:L45"/>
    <mergeCell ref="N45:O45"/>
    <mergeCell ref="C44:E44"/>
    <mergeCell ref="H44:I44"/>
    <mergeCell ref="K44:L44"/>
    <mergeCell ref="N44:O44"/>
    <mergeCell ref="C43:E43"/>
    <mergeCell ref="H43:I43"/>
    <mergeCell ref="K43:L43"/>
    <mergeCell ref="N43:O43"/>
    <mergeCell ref="H41:I42"/>
    <mergeCell ref="K41:L42"/>
    <mergeCell ref="N41:O42"/>
    <mergeCell ref="Q41:S41"/>
    <mergeCell ref="A41:A42"/>
    <mergeCell ref="B41:B42"/>
    <mergeCell ref="C41:E42"/>
    <mergeCell ref="F41:F42"/>
    <mergeCell ref="A36:V36"/>
    <mergeCell ref="L37:M37"/>
    <mergeCell ref="A39:V39"/>
    <mergeCell ref="A40:V40"/>
    <mergeCell ref="M33:N33"/>
    <mergeCell ref="P33:Q33"/>
    <mergeCell ref="A34:V34"/>
    <mergeCell ref="A35:V35"/>
    <mergeCell ref="A33:F33"/>
    <mergeCell ref="G33:H33"/>
    <mergeCell ref="I33:J33"/>
    <mergeCell ref="K33:L33"/>
    <mergeCell ref="U29:V31"/>
    <mergeCell ref="A30:Q30"/>
    <mergeCell ref="A31:F32"/>
    <mergeCell ref="G31:H32"/>
    <mergeCell ref="I31:J32"/>
    <mergeCell ref="K31:L32"/>
    <mergeCell ref="M31:N32"/>
    <mergeCell ref="O31:O32"/>
    <mergeCell ref="P31:Q32"/>
    <mergeCell ref="U32:V33"/>
    <mergeCell ref="P27:Q28"/>
    <mergeCell ref="A29:F29"/>
    <mergeCell ref="G29:H29"/>
    <mergeCell ref="I29:J29"/>
    <mergeCell ref="K29:L29"/>
    <mergeCell ref="M29:N29"/>
    <mergeCell ref="P29:Q29"/>
    <mergeCell ref="A25:D25"/>
    <mergeCell ref="P25:Q25"/>
    <mergeCell ref="A26:Q26"/>
    <mergeCell ref="U26:V28"/>
    <mergeCell ref="A27:F28"/>
    <mergeCell ref="G27:H28"/>
    <mergeCell ref="I27:J28"/>
    <mergeCell ref="K27:L28"/>
    <mergeCell ref="M27:N28"/>
    <mergeCell ref="O27:O28"/>
    <mergeCell ref="A22:V22"/>
    <mergeCell ref="A23:D24"/>
    <mergeCell ref="O23:O24"/>
    <mergeCell ref="P23:Q24"/>
    <mergeCell ref="N20:O20"/>
    <mergeCell ref="P20:Q20"/>
    <mergeCell ref="S20:T20"/>
    <mergeCell ref="A21:E21"/>
    <mergeCell ref="H21:I21"/>
    <mergeCell ref="J21:K21"/>
    <mergeCell ref="L21:M21"/>
    <mergeCell ref="N21:O21"/>
    <mergeCell ref="P21:Q21"/>
    <mergeCell ref="S21:T21"/>
    <mergeCell ref="A20:E20"/>
    <mergeCell ref="H20:I20"/>
    <mergeCell ref="J20:K20"/>
    <mergeCell ref="L20:M20"/>
    <mergeCell ref="N18:O18"/>
    <mergeCell ref="P18:Q18"/>
    <mergeCell ref="S18:T18"/>
    <mergeCell ref="C19:E19"/>
    <mergeCell ref="H19:I19"/>
    <mergeCell ref="J19:K19"/>
    <mergeCell ref="L19:M19"/>
    <mergeCell ref="N19:O19"/>
    <mergeCell ref="P19:Q19"/>
    <mergeCell ref="S19:T19"/>
    <mergeCell ref="C18:E18"/>
    <mergeCell ref="H18:I18"/>
    <mergeCell ref="J18:K18"/>
    <mergeCell ref="L18:M18"/>
    <mergeCell ref="N16:O16"/>
    <mergeCell ref="P16:Q16"/>
    <mergeCell ref="S16:T16"/>
    <mergeCell ref="C17:E17"/>
    <mergeCell ref="H17:I17"/>
    <mergeCell ref="J17:K17"/>
    <mergeCell ref="L17:M17"/>
    <mergeCell ref="N17:O17"/>
    <mergeCell ref="P17:Q17"/>
    <mergeCell ref="S17:T17"/>
    <mergeCell ref="C16:E16"/>
    <mergeCell ref="H16:I16"/>
    <mergeCell ref="J16:K16"/>
    <mergeCell ref="L16:M16"/>
    <mergeCell ref="N14:O15"/>
    <mergeCell ref="P14:Q15"/>
    <mergeCell ref="R14:R15"/>
    <mergeCell ref="S14:T15"/>
    <mergeCell ref="A12:V12"/>
    <mergeCell ref="A13:T13"/>
    <mergeCell ref="A14:A15"/>
    <mergeCell ref="B14:B15"/>
    <mergeCell ref="C14:E15"/>
    <mergeCell ref="F14:F15"/>
    <mergeCell ref="G14:G15"/>
    <mergeCell ref="H14:I15"/>
    <mergeCell ref="J14:K15"/>
    <mergeCell ref="L14:M15"/>
    <mergeCell ref="A11:E11"/>
    <mergeCell ref="H11:I11"/>
    <mergeCell ref="K11:L11"/>
    <mergeCell ref="N11:O11"/>
    <mergeCell ref="C10:E10"/>
    <mergeCell ref="H10:I10"/>
    <mergeCell ref="K10:L10"/>
    <mergeCell ref="N10:O10"/>
    <mergeCell ref="C9:E9"/>
    <mergeCell ref="H9:I9"/>
    <mergeCell ref="K9:L9"/>
    <mergeCell ref="N9:O9"/>
    <mergeCell ref="C8:E8"/>
    <mergeCell ref="H8:I8"/>
    <mergeCell ref="K8:L8"/>
    <mergeCell ref="N8:O8"/>
    <mergeCell ref="Q5:S5"/>
    <mergeCell ref="C7:E7"/>
    <mergeCell ref="H7:I7"/>
    <mergeCell ref="K7:L7"/>
    <mergeCell ref="N7:O7"/>
    <mergeCell ref="L1:M1"/>
    <mergeCell ref="A3:V3"/>
    <mergeCell ref="A4:V4"/>
    <mergeCell ref="A5:A6"/>
    <mergeCell ref="B5:B6"/>
    <mergeCell ref="C5:E6"/>
    <mergeCell ref="F5:F6"/>
    <mergeCell ref="H5:I6"/>
    <mergeCell ref="K5:L6"/>
    <mergeCell ref="N5:O6"/>
  </mergeCells>
  <conditionalFormatting sqref="Y124:Y127 Y88:Y91 Y52:Y55 Y16:Y19">
    <cfRule type="cellIs" priority="1" dxfId="0" operator="equal" stopIfTrue="1">
      <formula>"Jr D"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workbookViewId="0" topLeftCell="A1">
      <selection activeCell="R23" sqref="R23:R31"/>
    </sheetView>
  </sheetViews>
  <sheetFormatPr defaultColWidth="9.140625" defaultRowHeight="12.75"/>
  <cols>
    <col min="2" max="2" width="6.57421875" style="0" customWidth="1"/>
    <col min="3" max="3" width="26.00390625" style="0" customWidth="1"/>
    <col min="6" max="6" width="22.28125" style="0" customWidth="1"/>
    <col min="7" max="7" width="18.57421875" style="0" customWidth="1"/>
    <col min="8" max="9" width="3.00390625" style="0" bestFit="1" customWidth="1"/>
    <col min="10" max="10" width="3.8515625" style="0" bestFit="1" customWidth="1"/>
    <col min="11" max="11" width="4.8515625" style="0" bestFit="1" customWidth="1"/>
    <col min="12" max="12" width="15.28125" style="0" customWidth="1"/>
    <col min="15" max="15" width="32.8515625" style="0" customWidth="1"/>
  </cols>
  <sheetData>
    <row r="2" spans="2:13" ht="17.25">
      <c r="B2" s="227" t="s">
        <v>106</v>
      </c>
      <c r="C2" s="227"/>
      <c r="M2" t="s">
        <v>107</v>
      </c>
    </row>
    <row r="3" spans="2:16" ht="12.75">
      <c r="B3" s="243" t="s">
        <v>115</v>
      </c>
      <c r="C3" s="243" t="s">
        <v>114</v>
      </c>
      <c r="D3" s="243" t="s">
        <v>117</v>
      </c>
      <c r="E3" s="243" t="s">
        <v>112</v>
      </c>
      <c r="F3" s="243" t="s">
        <v>116</v>
      </c>
      <c r="G3" s="244" t="s">
        <v>121</v>
      </c>
      <c r="N3" t="s">
        <v>115</v>
      </c>
      <c r="O3" t="s">
        <v>114</v>
      </c>
      <c r="P3" t="s">
        <v>112</v>
      </c>
    </row>
    <row r="4" spans="1:16" ht="13.5">
      <c r="A4" t="s">
        <v>101</v>
      </c>
      <c r="B4" s="131"/>
      <c r="C4" s="131"/>
      <c r="D4" s="131"/>
      <c r="E4" s="131"/>
      <c r="F4" s="131"/>
      <c r="G4" s="131"/>
      <c r="H4" s="235"/>
      <c r="L4" s="236"/>
      <c r="M4" s="219" t="s">
        <v>101</v>
      </c>
      <c r="N4" s="194"/>
      <c r="O4" s="300"/>
      <c r="P4" s="196"/>
    </row>
    <row r="5" spans="2:16" ht="13.5">
      <c r="B5" s="131"/>
      <c r="C5" s="131"/>
      <c r="D5" s="131"/>
      <c r="E5" s="131"/>
      <c r="F5" s="131"/>
      <c r="G5" s="131"/>
      <c r="H5" s="241"/>
      <c r="L5" s="237"/>
      <c r="N5" s="180"/>
      <c r="O5" s="186"/>
      <c r="P5" s="189"/>
    </row>
    <row r="6" spans="2:12" ht="12.75">
      <c r="B6" s="131"/>
      <c r="C6" s="131"/>
      <c r="D6" s="131"/>
      <c r="E6" s="131"/>
      <c r="F6" s="131"/>
      <c r="G6" s="131"/>
      <c r="H6" s="242"/>
      <c r="L6" s="238"/>
    </row>
    <row r="7" spans="2:12" ht="13.5">
      <c r="B7" s="131"/>
      <c r="C7" s="131"/>
      <c r="D7" s="131"/>
      <c r="E7" s="131"/>
      <c r="F7" s="131"/>
      <c r="G7" s="131"/>
      <c r="H7" s="241"/>
      <c r="L7" s="237"/>
    </row>
    <row r="8" spans="2:7" ht="12.75">
      <c r="B8" s="131"/>
      <c r="C8" s="131"/>
      <c r="D8" s="131"/>
      <c r="E8" s="131"/>
      <c r="F8" s="131"/>
      <c r="G8" s="131"/>
    </row>
    <row r="9" spans="2:16" ht="13.5">
      <c r="B9" s="131"/>
      <c r="C9" s="131"/>
      <c r="D9" s="131"/>
      <c r="E9" s="131"/>
      <c r="F9" s="131"/>
      <c r="G9" s="131"/>
      <c r="M9" s="219" t="s">
        <v>100</v>
      </c>
      <c r="N9" s="276" t="s">
        <v>70</v>
      </c>
      <c r="O9" s="267" t="s">
        <v>4</v>
      </c>
      <c r="P9" s="276" t="s">
        <v>90</v>
      </c>
    </row>
    <row r="10" spans="2:16" ht="13.5">
      <c r="B10" s="131"/>
      <c r="C10" s="131"/>
      <c r="D10" s="131"/>
      <c r="E10" s="131"/>
      <c r="F10" s="131"/>
      <c r="G10" s="131"/>
      <c r="N10" s="297"/>
      <c r="O10" s="178"/>
      <c r="P10" s="190"/>
    </row>
    <row r="11" spans="2:16" ht="13.5">
      <c r="B11" s="131"/>
      <c r="C11" s="131"/>
      <c r="D11" s="131"/>
      <c r="E11" s="131"/>
      <c r="F11" s="131"/>
      <c r="G11" s="131"/>
      <c r="N11" s="209"/>
      <c r="O11" s="186"/>
      <c r="P11" s="189"/>
    </row>
    <row r="14" spans="1:7" ht="12.75">
      <c r="A14" t="s">
        <v>118</v>
      </c>
      <c r="B14" s="131"/>
      <c r="C14" s="131"/>
      <c r="D14" s="131"/>
      <c r="E14" s="131"/>
      <c r="F14" s="131"/>
      <c r="G14" s="131"/>
    </row>
    <row r="15" spans="2:17" ht="13.5">
      <c r="B15" s="131"/>
      <c r="C15" s="131"/>
      <c r="D15" s="131"/>
      <c r="E15" s="131"/>
      <c r="F15" s="131"/>
      <c r="G15" s="131"/>
      <c r="M15" s="178"/>
      <c r="N15" s="186"/>
      <c r="O15" s="186"/>
      <c r="P15" s="131"/>
      <c r="Q15" s="178"/>
    </row>
    <row r="16" spans="2:17" ht="13.5">
      <c r="B16" s="131"/>
      <c r="C16" s="131"/>
      <c r="D16" s="131"/>
      <c r="E16" s="131"/>
      <c r="F16" s="131"/>
      <c r="G16" s="131"/>
      <c r="M16" s="178"/>
      <c r="N16" s="186"/>
      <c r="O16" s="186"/>
      <c r="P16" s="131"/>
      <c r="Q16" s="178"/>
    </row>
    <row r="17" spans="2:7" ht="12.75">
      <c r="B17" s="131"/>
      <c r="C17" s="131"/>
      <c r="D17" s="131"/>
      <c r="E17" s="131"/>
      <c r="F17" s="131"/>
      <c r="G17" s="131"/>
    </row>
    <row r="18" spans="2:7" ht="12.75">
      <c r="B18" s="131"/>
      <c r="C18" s="131"/>
      <c r="D18" s="131"/>
      <c r="E18" s="131"/>
      <c r="F18" s="131"/>
      <c r="G18" s="131"/>
    </row>
    <row r="19" spans="2:7" ht="12.75">
      <c r="B19" s="131"/>
      <c r="C19" s="131"/>
      <c r="D19" s="131"/>
      <c r="E19" s="131"/>
      <c r="F19" s="131"/>
      <c r="G19" s="131"/>
    </row>
    <row r="20" spans="2:7" ht="12.75">
      <c r="B20" s="131"/>
      <c r="C20" s="131"/>
      <c r="D20" s="131"/>
      <c r="E20" s="131"/>
      <c r="F20" s="131"/>
      <c r="G20" s="131"/>
    </row>
    <row r="21" spans="2:14" ht="12.75">
      <c r="B21" s="131"/>
      <c r="C21" s="131"/>
      <c r="D21" s="131"/>
      <c r="E21" s="131"/>
      <c r="F21" s="131"/>
      <c r="G21" s="131"/>
      <c r="N21" t="s">
        <v>108</v>
      </c>
    </row>
    <row r="22" spans="2:18" ht="12.75">
      <c r="B22" s="131"/>
      <c r="C22" s="131"/>
      <c r="D22" s="131"/>
      <c r="E22" s="131"/>
      <c r="F22" s="131"/>
      <c r="G22" s="131"/>
      <c r="O22" t="s">
        <v>114</v>
      </c>
      <c r="P22" t="s">
        <v>113</v>
      </c>
      <c r="R22" t="s">
        <v>112</v>
      </c>
    </row>
    <row r="23" spans="14:18" ht="13.5">
      <c r="N23" s="228"/>
      <c r="O23" s="240"/>
      <c r="P23" s="212"/>
      <c r="Q23" s="228"/>
      <c r="R23" s="229"/>
    </row>
    <row r="24" spans="14:18" ht="13.5">
      <c r="N24" s="230"/>
      <c r="O24" s="240"/>
      <c r="P24" s="212"/>
      <c r="Q24" s="230"/>
      <c r="R24" s="231"/>
    </row>
    <row r="25" spans="1:18" ht="13.5">
      <c r="A25" s="224" t="s">
        <v>119</v>
      </c>
      <c r="B25" s="131"/>
      <c r="C25" s="131"/>
      <c r="D25" s="131"/>
      <c r="E25" s="131"/>
      <c r="F25" s="131"/>
      <c r="G25" s="131"/>
      <c r="N25" s="222"/>
      <c r="O25" s="240"/>
      <c r="P25" s="209"/>
      <c r="Q25" s="184"/>
      <c r="R25" s="221"/>
    </row>
    <row r="26" spans="1:18" ht="13.5">
      <c r="A26" s="225"/>
      <c r="B26" s="131"/>
      <c r="C26" s="131"/>
      <c r="D26" s="131"/>
      <c r="E26" s="131"/>
      <c r="F26" s="131"/>
      <c r="G26" s="131"/>
      <c r="N26" s="184"/>
      <c r="O26" s="240"/>
      <c r="P26" s="209"/>
      <c r="Q26" s="184"/>
      <c r="R26" s="221"/>
    </row>
    <row r="27" spans="1:18" ht="13.5">
      <c r="A27" s="225"/>
      <c r="B27" s="131"/>
      <c r="C27" s="131"/>
      <c r="D27" s="131"/>
      <c r="E27" s="131"/>
      <c r="F27" s="131"/>
      <c r="G27" s="131"/>
      <c r="N27" s="184"/>
      <c r="O27" s="240"/>
      <c r="P27" s="209"/>
      <c r="Q27" s="184"/>
      <c r="R27" s="221"/>
    </row>
    <row r="28" spans="1:18" ht="13.5">
      <c r="A28" s="226"/>
      <c r="B28" s="131"/>
      <c r="C28" s="131"/>
      <c r="D28" s="131"/>
      <c r="E28" s="131"/>
      <c r="F28" s="131"/>
      <c r="G28" s="131"/>
      <c r="N28" s="184"/>
      <c r="O28" s="240"/>
      <c r="P28" s="209"/>
      <c r="Q28" s="184"/>
      <c r="R28" s="221"/>
    </row>
    <row r="29" spans="2:18" ht="13.5">
      <c r="B29" s="131"/>
      <c r="C29" s="131"/>
      <c r="D29" s="131"/>
      <c r="E29" s="131"/>
      <c r="F29" s="131"/>
      <c r="G29" s="131"/>
      <c r="N29" s="184"/>
      <c r="O29" s="240"/>
      <c r="P29" s="209"/>
      <c r="Q29" s="184"/>
      <c r="R29" s="221"/>
    </row>
    <row r="30" spans="2:18" ht="13.5">
      <c r="B30" s="131"/>
      <c r="C30" s="131"/>
      <c r="D30" s="131"/>
      <c r="E30" s="131"/>
      <c r="F30" s="131"/>
      <c r="G30" s="131"/>
      <c r="N30" s="222"/>
      <c r="O30" s="240"/>
      <c r="P30" s="209"/>
      <c r="Q30" s="222"/>
      <c r="R30" s="223"/>
    </row>
    <row r="31" spans="1:19" ht="13.5">
      <c r="A31" t="s">
        <v>120</v>
      </c>
      <c r="B31" s="131"/>
      <c r="C31" s="131"/>
      <c r="D31" s="131"/>
      <c r="E31" s="131"/>
      <c r="F31" s="131"/>
      <c r="G31" s="131"/>
      <c r="O31" s="240"/>
      <c r="P31" s="186"/>
      <c r="Q31" s="220"/>
      <c r="R31" s="178"/>
      <c r="S31" s="178"/>
    </row>
    <row r="32" spans="2:7" ht="12.75">
      <c r="B32" s="131"/>
      <c r="C32" s="131"/>
      <c r="D32" s="131"/>
      <c r="E32" s="131"/>
      <c r="F32" s="131"/>
      <c r="G32" s="131"/>
    </row>
    <row r="40" ht="34.5" customHeight="1"/>
  </sheetData>
  <printOptions/>
  <pageMargins left="0.25" right="0.26" top="0.39" bottom="0.6" header="0.2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2.421875" style="0" bestFit="1" customWidth="1"/>
    <col min="4" max="4" width="23.8515625" style="0" customWidth="1"/>
  </cols>
  <sheetData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9"/>
  <sheetViews>
    <sheetView zoomScale="75" zoomScaleNormal="75" zoomScaleSheetLayoutView="70" workbookViewId="0" topLeftCell="A1">
      <selection activeCell="E22" sqref="E2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9.421875" style="0" customWidth="1"/>
    <col min="4" max="4" width="7.140625" style="0" customWidth="1"/>
    <col min="5" max="5" width="13.7109375" style="0" customWidth="1"/>
    <col min="6" max="7" width="8.140625" style="0" customWidth="1"/>
    <col min="8" max="8" width="13.7109375" style="0" customWidth="1"/>
    <col min="9" max="9" width="8.421875" style="0" customWidth="1"/>
    <col min="10" max="10" width="8.140625" style="0" customWidth="1"/>
    <col min="11" max="11" width="13.7109375" style="0" customWidth="1"/>
    <col min="12" max="13" width="8.140625" style="0" customWidth="1"/>
    <col min="14" max="16" width="3.28125" style="0" customWidth="1"/>
    <col min="17" max="17" width="7.57421875" style="0" customWidth="1"/>
    <col min="18" max="18" width="12.28125" style="0" customWidth="1"/>
  </cols>
  <sheetData>
    <row r="1" spans="1:18" s="1" customFormat="1" ht="30" customHeight="1">
      <c r="A1" s="715" t="s">
        <v>37</v>
      </c>
      <c r="B1" s="716"/>
      <c r="C1" s="113"/>
      <c r="D1" s="78"/>
      <c r="E1" s="42" t="s">
        <v>38</v>
      </c>
      <c r="F1" s="45"/>
      <c r="G1" s="114"/>
      <c r="H1" s="755" t="s">
        <v>39</v>
      </c>
      <c r="I1" s="756"/>
      <c r="J1" s="115">
        <f>'Work Area'!$B$1</f>
        <v>0</v>
      </c>
      <c r="K1" s="42" t="s">
        <v>40</v>
      </c>
      <c r="M1" s="77"/>
      <c r="N1" s="43"/>
      <c r="O1" s="43"/>
      <c r="P1" s="43"/>
      <c r="Q1" s="43"/>
      <c r="R1" s="46"/>
    </row>
    <row r="2" spans="1:18" s="1" customFormat="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s="1" customFormat="1" ht="30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1" customFormat="1" ht="30" customHeight="1">
      <c r="A4" s="750" t="s">
        <v>0</v>
      </c>
      <c r="B4" s="751" t="s">
        <v>21</v>
      </c>
      <c r="C4" s="750" t="s">
        <v>4</v>
      </c>
      <c r="D4" s="753" t="s">
        <v>5</v>
      </c>
      <c r="E4" s="524" t="s">
        <v>61</v>
      </c>
      <c r="F4" s="524"/>
      <c r="G4" s="524"/>
      <c r="H4" s="524" t="s">
        <v>62</v>
      </c>
      <c r="I4" s="524"/>
      <c r="J4" s="524"/>
      <c r="K4" s="524" t="s">
        <v>63</v>
      </c>
      <c r="L4" s="524"/>
      <c r="M4" s="524"/>
      <c r="N4" s="515" t="s">
        <v>30</v>
      </c>
      <c r="O4" s="522"/>
      <c r="P4" s="522"/>
      <c r="Q4" s="728" t="s">
        <v>6</v>
      </c>
      <c r="R4" s="2"/>
    </row>
    <row r="5" spans="1:18" s="1" customFormat="1" ht="30" customHeight="1">
      <c r="A5" s="466"/>
      <c r="B5" s="752"/>
      <c r="C5" s="466"/>
      <c r="D5" s="727"/>
      <c r="E5" s="62" t="s">
        <v>64</v>
      </c>
      <c r="F5" s="62" t="s">
        <v>48</v>
      </c>
      <c r="G5" s="62" t="s">
        <v>49</v>
      </c>
      <c r="H5" s="62" t="s">
        <v>64</v>
      </c>
      <c r="I5" s="62" t="s">
        <v>48</v>
      </c>
      <c r="J5" s="62" t="s">
        <v>49</v>
      </c>
      <c r="K5" s="62" t="s">
        <v>64</v>
      </c>
      <c r="L5" s="62" t="s">
        <v>48</v>
      </c>
      <c r="M5" s="62" t="s">
        <v>49</v>
      </c>
      <c r="N5" s="520">
        <v>1</v>
      </c>
      <c r="O5" s="508"/>
      <c r="P5" s="521"/>
      <c r="Q5" s="729"/>
      <c r="R5" s="10" t="s">
        <v>7</v>
      </c>
    </row>
    <row r="6" spans="1:18" s="1" customFormat="1" ht="30" customHeight="1">
      <c r="A6" s="70"/>
      <c r="B6" s="70"/>
      <c r="C6" s="71"/>
      <c r="D6" s="49"/>
      <c r="E6" s="118"/>
      <c r="F6" s="119"/>
      <c r="G6" s="49"/>
      <c r="H6" s="118"/>
      <c r="I6" s="119"/>
      <c r="J6" s="49"/>
      <c r="K6" s="50"/>
      <c r="L6" s="63"/>
      <c r="M6" s="49"/>
      <c r="N6" s="730"/>
      <c r="O6" s="731"/>
      <c r="P6" s="732"/>
      <c r="Q6" s="54"/>
      <c r="R6" s="11" t="s">
        <v>8</v>
      </c>
    </row>
    <row r="7" spans="1:18" s="1" customFormat="1" ht="30" customHeight="1">
      <c r="A7" s="70"/>
      <c r="B7" s="70"/>
      <c r="C7" s="71"/>
      <c r="D7" s="53"/>
      <c r="E7" s="118"/>
      <c r="F7" s="52"/>
      <c r="G7" s="53"/>
      <c r="H7" s="118"/>
      <c r="I7" s="52"/>
      <c r="J7" s="53"/>
      <c r="K7" s="50"/>
      <c r="L7" s="51"/>
      <c r="M7" s="53"/>
      <c r="N7" s="733"/>
      <c r="O7" s="734"/>
      <c r="P7" s="735"/>
      <c r="Q7" s="54"/>
      <c r="R7" s="11" t="s">
        <v>7</v>
      </c>
    </row>
    <row r="8" spans="1:18" s="1" customFormat="1" ht="30" customHeight="1">
      <c r="A8" s="70"/>
      <c r="B8" s="70"/>
      <c r="C8" s="71"/>
      <c r="D8" s="53"/>
      <c r="E8" s="118"/>
      <c r="F8" s="52"/>
      <c r="G8" s="53"/>
      <c r="H8" s="118"/>
      <c r="I8" s="52"/>
      <c r="J8" s="53"/>
      <c r="K8" s="50"/>
      <c r="L8" s="51"/>
      <c r="M8" s="53"/>
      <c r="N8" s="733"/>
      <c r="O8" s="734"/>
      <c r="P8" s="735"/>
      <c r="Q8" s="54"/>
      <c r="R8" s="11" t="s">
        <v>9</v>
      </c>
    </row>
    <row r="9" spans="1:18" s="1" customFormat="1" ht="30" customHeight="1">
      <c r="A9" s="70"/>
      <c r="B9" s="70"/>
      <c r="C9" s="71"/>
      <c r="D9" s="57"/>
      <c r="E9" s="118"/>
      <c r="F9" s="120"/>
      <c r="G9" s="57"/>
      <c r="H9" s="118"/>
      <c r="I9" s="120"/>
      <c r="J9" s="57"/>
      <c r="K9" s="50"/>
      <c r="L9" s="64"/>
      <c r="M9" s="57"/>
      <c r="N9" s="736"/>
      <c r="O9" s="737"/>
      <c r="P9" s="738"/>
      <c r="Q9" s="54"/>
      <c r="R9" s="11" t="s">
        <v>10</v>
      </c>
    </row>
    <row r="10" spans="1:18" s="1" customFormat="1" ht="38.25" customHeight="1">
      <c r="A10" s="65" t="s">
        <v>11</v>
      </c>
      <c r="B10" s="66"/>
      <c r="C10" s="117" t="s">
        <v>67</v>
      </c>
      <c r="D10" s="68"/>
      <c r="E10" s="69"/>
      <c r="F10" s="739"/>
      <c r="G10" s="740"/>
      <c r="H10" s="69"/>
      <c r="I10" s="739"/>
      <c r="J10" s="740"/>
      <c r="K10" s="69"/>
      <c r="L10" s="739"/>
      <c r="M10" s="740"/>
      <c r="N10" s="741"/>
      <c r="O10" s="742"/>
      <c r="P10" s="743"/>
      <c r="Q10" s="59"/>
      <c r="R10" s="34"/>
    </row>
    <row r="11" spans="1:18" s="1" customFormat="1" ht="51.75" customHeight="1">
      <c r="A11" s="744" t="s">
        <v>55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6"/>
    </row>
    <row r="12" spans="1:16" ht="18.75" customHeight="1">
      <c r="A12" s="754" t="s">
        <v>68</v>
      </c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</row>
    <row r="13" spans="1:16" ht="16.5" customHeight="1">
      <c r="A13" s="749" t="s">
        <v>57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116"/>
      <c r="O13" s="116"/>
      <c r="P13" s="116"/>
    </row>
    <row r="14" spans="1:16" ht="17.25" customHeight="1">
      <c r="A14" s="749" t="s">
        <v>69</v>
      </c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116"/>
      <c r="O14" s="116"/>
      <c r="P14" s="116"/>
    </row>
    <row r="29" spans="1:18" ht="15.75" customHeight="1">
      <c r="A29" s="715"/>
      <c r="B29" s="716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7"/>
      <c r="O29" s="717"/>
      <c r="P29" s="717"/>
      <c r="Q29" s="717"/>
      <c r="R29" s="718"/>
    </row>
    <row r="36" spans="1:18" s="1" customFormat="1" ht="30" customHeight="1">
      <c r="A36" s="715" t="s">
        <v>37</v>
      </c>
      <c r="B36" s="716"/>
      <c r="C36" s="714" t="e">
        <f>#REF!</f>
        <v>#REF!</v>
      </c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7"/>
      <c r="O36" s="717"/>
      <c r="P36" s="717"/>
      <c r="Q36" s="717"/>
      <c r="R36" s="718"/>
    </row>
    <row r="37" spans="1:18" s="1" customFormat="1" ht="14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s="1" customFormat="1" ht="30" customHeight="1">
      <c r="A38" s="719" t="s">
        <v>1</v>
      </c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0"/>
      <c r="P38" s="720"/>
      <c r="Q38" s="720"/>
      <c r="R38" s="721"/>
    </row>
    <row r="39" spans="1:18" s="1" customFormat="1" ht="30" customHeight="1">
      <c r="A39" s="722" t="s">
        <v>0</v>
      </c>
      <c r="B39" s="724" t="s">
        <v>21</v>
      </c>
      <c r="C39" s="522" t="s">
        <v>4</v>
      </c>
      <c r="D39" s="726" t="s">
        <v>5</v>
      </c>
      <c r="E39" s="524" t="s">
        <v>61</v>
      </c>
      <c r="F39" s="524"/>
      <c r="G39" s="524"/>
      <c r="H39" s="524" t="s">
        <v>62</v>
      </c>
      <c r="I39" s="524"/>
      <c r="J39" s="524"/>
      <c r="K39" s="524" t="s">
        <v>63</v>
      </c>
      <c r="L39" s="524"/>
      <c r="M39" s="524"/>
      <c r="N39" s="515" t="s">
        <v>30</v>
      </c>
      <c r="O39" s="522"/>
      <c r="P39" s="522"/>
      <c r="Q39" s="728" t="s">
        <v>6</v>
      </c>
      <c r="R39" s="2"/>
    </row>
    <row r="40" spans="1:18" s="1" customFormat="1" ht="30" customHeight="1">
      <c r="A40" s="723"/>
      <c r="B40" s="725"/>
      <c r="C40" s="523"/>
      <c r="D40" s="727"/>
      <c r="E40" s="62" t="s">
        <v>64</v>
      </c>
      <c r="F40" s="62" t="s">
        <v>65</v>
      </c>
      <c r="G40" s="62" t="s">
        <v>66</v>
      </c>
      <c r="H40" s="62" t="s">
        <v>64</v>
      </c>
      <c r="I40" s="62" t="s">
        <v>65</v>
      </c>
      <c r="J40" s="62" t="s">
        <v>66</v>
      </c>
      <c r="K40" s="62" t="s">
        <v>64</v>
      </c>
      <c r="L40" s="62" t="s">
        <v>65</v>
      </c>
      <c r="M40" s="62" t="s">
        <v>66</v>
      </c>
      <c r="N40" s="520">
        <v>1</v>
      </c>
      <c r="O40" s="508"/>
      <c r="P40" s="521"/>
      <c r="Q40" s="729"/>
      <c r="R40" s="10" t="s">
        <v>7</v>
      </c>
    </row>
    <row r="41" spans="1:18" s="1" customFormat="1" ht="30" customHeight="1">
      <c r="A41" s="70" t="e">
        <f>#REF!</f>
        <v>#REF!</v>
      </c>
      <c r="B41" s="70" t="e">
        <f>#REF!</f>
        <v>#REF!</v>
      </c>
      <c r="C41" s="71" t="e">
        <f>#REF!</f>
        <v>#REF!</v>
      </c>
      <c r="D41" s="49"/>
      <c r="E41" s="50"/>
      <c r="F41" s="63"/>
      <c r="G41" s="49"/>
      <c r="H41" s="50"/>
      <c r="I41" s="63"/>
      <c r="J41" s="49"/>
      <c r="K41" s="50"/>
      <c r="L41" s="63"/>
      <c r="M41" s="49"/>
      <c r="N41" s="730"/>
      <c r="O41" s="731"/>
      <c r="P41" s="732"/>
      <c r="Q41" s="54"/>
      <c r="R41" s="11" t="s">
        <v>8</v>
      </c>
    </row>
    <row r="42" spans="1:18" s="1" customFormat="1" ht="30" customHeight="1">
      <c r="A42" s="70" t="e">
        <f>#REF!</f>
        <v>#REF!</v>
      </c>
      <c r="B42" s="70" t="e">
        <f>#REF!</f>
        <v>#REF!</v>
      </c>
      <c r="C42" s="71" t="e">
        <f>#REF!</f>
        <v>#REF!</v>
      </c>
      <c r="D42" s="53"/>
      <c r="E42" s="50"/>
      <c r="F42" s="51"/>
      <c r="G42" s="53"/>
      <c r="H42" s="50"/>
      <c r="I42" s="51"/>
      <c r="J42" s="53"/>
      <c r="K42" s="50"/>
      <c r="L42" s="51"/>
      <c r="M42" s="53"/>
      <c r="N42" s="733"/>
      <c r="O42" s="734"/>
      <c r="P42" s="735"/>
      <c r="Q42" s="54"/>
      <c r="R42" s="11" t="s">
        <v>7</v>
      </c>
    </row>
    <row r="43" spans="1:18" s="1" customFormat="1" ht="30" customHeight="1">
      <c r="A43" s="70" t="e">
        <f>#REF!</f>
        <v>#REF!</v>
      </c>
      <c r="B43" s="70" t="e">
        <f>#REF!</f>
        <v>#REF!</v>
      </c>
      <c r="C43" s="71" t="e">
        <f>#REF!</f>
        <v>#REF!</v>
      </c>
      <c r="D43" s="53"/>
      <c r="E43" s="50"/>
      <c r="F43" s="51"/>
      <c r="G43" s="53"/>
      <c r="H43" s="50"/>
      <c r="I43" s="51"/>
      <c r="J43" s="53"/>
      <c r="K43" s="50"/>
      <c r="L43" s="51"/>
      <c r="M43" s="53"/>
      <c r="N43" s="733"/>
      <c r="O43" s="734"/>
      <c r="P43" s="735"/>
      <c r="Q43" s="54"/>
      <c r="R43" s="11" t="s">
        <v>9</v>
      </c>
    </row>
    <row r="44" spans="1:18" s="1" customFormat="1" ht="30" customHeight="1">
      <c r="A44" s="70" t="e">
        <f>#REF!</f>
        <v>#REF!</v>
      </c>
      <c r="B44" s="70" t="e">
        <f>#REF!</f>
        <v>#REF!</v>
      </c>
      <c r="C44" s="71" t="e">
        <f>#REF!</f>
        <v>#REF!</v>
      </c>
      <c r="D44" s="57"/>
      <c r="E44" s="50"/>
      <c r="F44" s="64"/>
      <c r="G44" s="57"/>
      <c r="H44" s="50"/>
      <c r="I44" s="64"/>
      <c r="J44" s="57"/>
      <c r="K44" s="50"/>
      <c r="L44" s="64"/>
      <c r="M44" s="57"/>
      <c r="N44" s="736"/>
      <c r="O44" s="737"/>
      <c r="P44" s="738"/>
      <c r="Q44" s="54"/>
      <c r="R44" s="11" t="s">
        <v>10</v>
      </c>
    </row>
    <row r="45" spans="1:18" s="1" customFormat="1" ht="38.25" customHeight="1">
      <c r="A45" s="65" t="s">
        <v>11</v>
      </c>
      <c r="B45" s="66"/>
      <c r="C45" s="67" t="s">
        <v>67</v>
      </c>
      <c r="D45" s="68"/>
      <c r="E45" s="69"/>
      <c r="F45" s="739"/>
      <c r="G45" s="740"/>
      <c r="H45" s="69"/>
      <c r="I45" s="739"/>
      <c r="J45" s="740"/>
      <c r="K45" s="69"/>
      <c r="L45" s="739"/>
      <c r="M45" s="740"/>
      <c r="N45" s="741"/>
      <c r="O45" s="742"/>
      <c r="P45" s="743"/>
      <c r="Q45" s="59"/>
      <c r="R45" s="34"/>
    </row>
    <row r="46" spans="1:18" s="1" customFormat="1" ht="34.5" customHeight="1">
      <c r="A46" s="744" t="s">
        <v>55</v>
      </c>
      <c r="B46" s="745"/>
      <c r="C46" s="745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6"/>
    </row>
    <row r="47" spans="1:16" ht="12.75">
      <c r="A47" s="747" t="s">
        <v>68</v>
      </c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</row>
    <row r="48" spans="1:13" ht="12.75">
      <c r="A48" s="748" t="s">
        <v>57</v>
      </c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</row>
    <row r="49" spans="1:13" ht="12.75">
      <c r="A49" s="748" t="s">
        <v>69</v>
      </c>
      <c r="B49" s="748"/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</row>
    <row r="71" spans="1:18" s="1" customFormat="1" ht="30" customHeight="1">
      <c r="A71" s="715" t="s">
        <v>37</v>
      </c>
      <c r="B71" s="716"/>
      <c r="C71" s="714" t="e">
        <f>#REF!</f>
        <v>#REF!</v>
      </c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7"/>
      <c r="O71" s="717"/>
      <c r="P71" s="717"/>
      <c r="Q71" s="717"/>
      <c r="R71" s="718"/>
    </row>
    <row r="72" spans="1:18" s="1" customFormat="1" ht="14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</row>
    <row r="73" spans="1:18" s="1" customFormat="1" ht="30" customHeight="1">
      <c r="A73" s="719" t="s">
        <v>1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1"/>
    </row>
    <row r="74" spans="1:18" s="1" customFormat="1" ht="30" customHeight="1">
      <c r="A74" s="722" t="s">
        <v>0</v>
      </c>
      <c r="B74" s="724" t="s">
        <v>21</v>
      </c>
      <c r="C74" s="522" t="s">
        <v>4</v>
      </c>
      <c r="D74" s="726" t="s">
        <v>5</v>
      </c>
      <c r="E74" s="524" t="s">
        <v>61</v>
      </c>
      <c r="F74" s="524"/>
      <c r="G74" s="524"/>
      <c r="H74" s="524" t="s">
        <v>62</v>
      </c>
      <c r="I74" s="524"/>
      <c r="J74" s="524"/>
      <c r="K74" s="524" t="s">
        <v>63</v>
      </c>
      <c r="L74" s="524"/>
      <c r="M74" s="524"/>
      <c r="N74" s="515" t="s">
        <v>30</v>
      </c>
      <c r="O74" s="522"/>
      <c r="P74" s="522"/>
      <c r="Q74" s="728" t="s">
        <v>6</v>
      </c>
      <c r="R74" s="2"/>
    </row>
    <row r="75" spans="1:18" s="1" customFormat="1" ht="30" customHeight="1">
      <c r="A75" s="723"/>
      <c r="B75" s="725"/>
      <c r="C75" s="523"/>
      <c r="D75" s="727"/>
      <c r="E75" s="62" t="s">
        <v>64</v>
      </c>
      <c r="F75" s="62" t="s">
        <v>65</v>
      </c>
      <c r="G75" s="62" t="s">
        <v>66</v>
      </c>
      <c r="H75" s="62" t="s">
        <v>64</v>
      </c>
      <c r="I75" s="62" t="s">
        <v>65</v>
      </c>
      <c r="J75" s="62" t="s">
        <v>66</v>
      </c>
      <c r="K75" s="62" t="s">
        <v>64</v>
      </c>
      <c r="L75" s="62" t="s">
        <v>65</v>
      </c>
      <c r="M75" s="62" t="s">
        <v>66</v>
      </c>
      <c r="N75" s="520">
        <v>1</v>
      </c>
      <c r="O75" s="508"/>
      <c r="P75" s="521"/>
      <c r="Q75" s="729"/>
      <c r="R75" s="10" t="s">
        <v>7</v>
      </c>
    </row>
    <row r="76" spans="1:18" s="1" customFormat="1" ht="30" customHeight="1">
      <c r="A76" s="70" t="e">
        <f>#REF!</f>
        <v>#REF!</v>
      </c>
      <c r="B76" s="70" t="e">
        <f>#REF!</f>
        <v>#REF!</v>
      </c>
      <c r="C76" s="71" t="e">
        <f>#REF!</f>
        <v>#REF!</v>
      </c>
      <c r="D76" s="49"/>
      <c r="E76" s="50"/>
      <c r="F76" s="63"/>
      <c r="G76" s="49"/>
      <c r="H76" s="50"/>
      <c r="I76" s="63"/>
      <c r="J76" s="49"/>
      <c r="K76" s="50"/>
      <c r="L76" s="63"/>
      <c r="M76" s="49"/>
      <c r="N76" s="730"/>
      <c r="O76" s="731"/>
      <c r="P76" s="732"/>
      <c r="Q76" s="54"/>
      <c r="R76" s="11" t="s">
        <v>8</v>
      </c>
    </row>
    <row r="77" spans="1:18" s="1" customFormat="1" ht="30" customHeight="1">
      <c r="A77" s="70" t="e">
        <f>#REF!</f>
        <v>#REF!</v>
      </c>
      <c r="B77" s="70" t="e">
        <f>#REF!</f>
        <v>#REF!</v>
      </c>
      <c r="C77" s="71" t="e">
        <f>#REF!</f>
        <v>#REF!</v>
      </c>
      <c r="D77" s="53"/>
      <c r="E77" s="50"/>
      <c r="F77" s="51"/>
      <c r="G77" s="53"/>
      <c r="H77" s="50"/>
      <c r="I77" s="51"/>
      <c r="J77" s="53"/>
      <c r="K77" s="50"/>
      <c r="L77" s="51"/>
      <c r="M77" s="53"/>
      <c r="N77" s="733"/>
      <c r="O77" s="734"/>
      <c r="P77" s="735"/>
      <c r="Q77" s="54"/>
      <c r="R77" s="11" t="s">
        <v>7</v>
      </c>
    </row>
    <row r="78" spans="1:18" s="1" customFormat="1" ht="30" customHeight="1">
      <c r="A78" s="70" t="e">
        <f>#REF!</f>
        <v>#REF!</v>
      </c>
      <c r="B78" s="70" t="e">
        <f>#REF!</f>
        <v>#REF!</v>
      </c>
      <c r="C78" s="71" t="e">
        <f>#REF!</f>
        <v>#REF!</v>
      </c>
      <c r="D78" s="53"/>
      <c r="E78" s="50"/>
      <c r="F78" s="51"/>
      <c r="G78" s="53"/>
      <c r="H78" s="50"/>
      <c r="I78" s="51"/>
      <c r="J78" s="53"/>
      <c r="K78" s="50"/>
      <c r="L78" s="51"/>
      <c r="M78" s="53"/>
      <c r="N78" s="733"/>
      <c r="O78" s="734"/>
      <c r="P78" s="735"/>
      <c r="Q78" s="54"/>
      <c r="R78" s="11" t="s">
        <v>9</v>
      </c>
    </row>
    <row r="79" spans="1:18" s="1" customFormat="1" ht="30" customHeight="1">
      <c r="A79" s="70" t="e">
        <f>#REF!</f>
        <v>#REF!</v>
      </c>
      <c r="B79" s="70" t="e">
        <f>#REF!</f>
        <v>#REF!</v>
      </c>
      <c r="C79" s="71" t="e">
        <f>#REF!</f>
        <v>#REF!</v>
      </c>
      <c r="D79" s="57"/>
      <c r="E79" s="50"/>
      <c r="F79" s="64"/>
      <c r="G79" s="57"/>
      <c r="H79" s="50"/>
      <c r="I79" s="64"/>
      <c r="J79" s="57"/>
      <c r="K79" s="50"/>
      <c r="L79" s="64"/>
      <c r="M79" s="57"/>
      <c r="N79" s="736"/>
      <c r="O79" s="737"/>
      <c r="P79" s="738"/>
      <c r="Q79" s="54"/>
      <c r="R79" s="11" t="s">
        <v>10</v>
      </c>
    </row>
    <row r="80" spans="1:18" s="1" customFormat="1" ht="38.25" customHeight="1">
      <c r="A80" s="65" t="s">
        <v>11</v>
      </c>
      <c r="B80" s="66"/>
      <c r="C80" s="67" t="s">
        <v>67</v>
      </c>
      <c r="D80" s="68"/>
      <c r="E80" s="69"/>
      <c r="F80" s="739"/>
      <c r="G80" s="740"/>
      <c r="H80" s="69"/>
      <c r="I80" s="739"/>
      <c r="J80" s="740"/>
      <c r="K80" s="69"/>
      <c r="L80" s="739"/>
      <c r="M80" s="740"/>
      <c r="N80" s="741"/>
      <c r="O80" s="742"/>
      <c r="P80" s="743"/>
      <c r="Q80" s="59"/>
      <c r="R80" s="34"/>
    </row>
    <row r="81" spans="1:18" s="1" customFormat="1" ht="34.5" customHeight="1">
      <c r="A81" s="744" t="s">
        <v>55</v>
      </c>
      <c r="B81" s="745"/>
      <c r="C81" s="745"/>
      <c r="D81" s="745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6"/>
    </row>
    <row r="82" spans="1:16" ht="12.75">
      <c r="A82" s="747" t="s">
        <v>68</v>
      </c>
      <c r="B82" s="747"/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</row>
    <row r="83" spans="1:13" ht="12.75">
      <c r="A83" s="748" t="s">
        <v>57</v>
      </c>
      <c r="B83" s="748"/>
      <c r="C83" s="748"/>
      <c r="D83" s="748"/>
      <c r="E83" s="748"/>
      <c r="F83" s="748"/>
      <c r="G83" s="748"/>
      <c r="H83" s="748"/>
      <c r="I83" s="748"/>
      <c r="J83" s="748"/>
      <c r="K83" s="748"/>
      <c r="L83" s="748"/>
      <c r="M83" s="748"/>
    </row>
    <row r="84" spans="1:13" ht="12.75">
      <c r="A84" s="748" t="s">
        <v>69</v>
      </c>
      <c r="B84" s="748"/>
      <c r="C84" s="748"/>
      <c r="D84" s="748"/>
      <c r="E84" s="748"/>
      <c r="F84" s="748"/>
      <c r="G84" s="748"/>
      <c r="H84" s="748"/>
      <c r="I84" s="748"/>
      <c r="J84" s="748"/>
      <c r="K84" s="748"/>
      <c r="L84" s="748"/>
      <c r="M84" s="748"/>
    </row>
    <row r="106" spans="1:18" s="1" customFormat="1" ht="30" customHeight="1">
      <c r="A106" s="715" t="s">
        <v>37</v>
      </c>
      <c r="B106" s="716"/>
      <c r="C106" s="714" t="e">
        <f>#REF!</f>
        <v>#REF!</v>
      </c>
      <c r="D106" s="714"/>
      <c r="E106" s="714"/>
      <c r="F106" s="714"/>
      <c r="G106" s="714"/>
      <c r="H106" s="714"/>
      <c r="I106" s="714"/>
      <c r="J106" s="714"/>
      <c r="K106" s="714"/>
      <c r="L106" s="714"/>
      <c r="M106" s="714"/>
      <c r="N106" s="717"/>
      <c r="O106" s="717"/>
      <c r="P106" s="717"/>
      <c r="Q106" s="717"/>
      <c r="R106" s="718"/>
    </row>
    <row r="107" spans="1:18" s="1" customFormat="1" ht="14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1:18" s="1" customFormat="1" ht="30" customHeight="1">
      <c r="A108" s="719" t="s">
        <v>1</v>
      </c>
      <c r="B108" s="720"/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0"/>
      <c r="O108" s="720"/>
      <c r="P108" s="720"/>
      <c r="Q108" s="720"/>
      <c r="R108" s="721"/>
    </row>
    <row r="109" spans="1:18" s="1" customFormat="1" ht="30" customHeight="1">
      <c r="A109" s="722" t="s">
        <v>0</v>
      </c>
      <c r="B109" s="724" t="s">
        <v>21</v>
      </c>
      <c r="C109" s="522" t="s">
        <v>4</v>
      </c>
      <c r="D109" s="726" t="s">
        <v>5</v>
      </c>
      <c r="E109" s="524" t="s">
        <v>61</v>
      </c>
      <c r="F109" s="524"/>
      <c r="G109" s="524"/>
      <c r="H109" s="524" t="s">
        <v>62</v>
      </c>
      <c r="I109" s="524"/>
      <c r="J109" s="524"/>
      <c r="K109" s="524" t="s">
        <v>63</v>
      </c>
      <c r="L109" s="524"/>
      <c r="M109" s="524"/>
      <c r="N109" s="515" t="s">
        <v>30</v>
      </c>
      <c r="O109" s="522"/>
      <c r="P109" s="522"/>
      <c r="Q109" s="728" t="s">
        <v>6</v>
      </c>
      <c r="R109" s="2"/>
    </row>
    <row r="110" spans="1:18" s="1" customFormat="1" ht="30" customHeight="1">
      <c r="A110" s="723"/>
      <c r="B110" s="725"/>
      <c r="C110" s="523"/>
      <c r="D110" s="727"/>
      <c r="E110" s="62" t="s">
        <v>64</v>
      </c>
      <c r="F110" s="62" t="s">
        <v>65</v>
      </c>
      <c r="G110" s="62" t="s">
        <v>66</v>
      </c>
      <c r="H110" s="62" t="s">
        <v>64</v>
      </c>
      <c r="I110" s="62" t="s">
        <v>65</v>
      </c>
      <c r="J110" s="62" t="s">
        <v>66</v>
      </c>
      <c r="K110" s="62" t="s">
        <v>64</v>
      </c>
      <c r="L110" s="62" t="s">
        <v>65</v>
      </c>
      <c r="M110" s="62" t="s">
        <v>66</v>
      </c>
      <c r="N110" s="520">
        <v>1</v>
      </c>
      <c r="O110" s="508"/>
      <c r="P110" s="521"/>
      <c r="Q110" s="729"/>
      <c r="R110" s="10" t="s">
        <v>7</v>
      </c>
    </row>
    <row r="111" spans="1:18" s="1" customFormat="1" ht="30" customHeight="1">
      <c r="A111" s="70" t="e">
        <f>#REF!</f>
        <v>#REF!</v>
      </c>
      <c r="B111" s="70" t="e">
        <f>#REF!</f>
        <v>#REF!</v>
      </c>
      <c r="C111" s="71" t="e">
        <f>#REF!</f>
        <v>#REF!</v>
      </c>
      <c r="D111" s="49"/>
      <c r="E111" s="50"/>
      <c r="F111" s="63"/>
      <c r="G111" s="49"/>
      <c r="H111" s="50"/>
      <c r="I111" s="63"/>
      <c r="J111" s="49"/>
      <c r="K111" s="50"/>
      <c r="L111" s="63"/>
      <c r="M111" s="49"/>
      <c r="N111" s="730"/>
      <c r="O111" s="731"/>
      <c r="P111" s="732"/>
      <c r="Q111" s="54"/>
      <c r="R111" s="11" t="s">
        <v>8</v>
      </c>
    </row>
    <row r="112" spans="1:18" s="1" customFormat="1" ht="30" customHeight="1">
      <c r="A112" s="70" t="e">
        <f>#REF!</f>
        <v>#REF!</v>
      </c>
      <c r="B112" s="70" t="e">
        <f>#REF!</f>
        <v>#REF!</v>
      </c>
      <c r="C112" s="71" t="e">
        <f>#REF!</f>
        <v>#REF!</v>
      </c>
      <c r="D112" s="53"/>
      <c r="E112" s="50"/>
      <c r="F112" s="51"/>
      <c r="G112" s="53"/>
      <c r="H112" s="50"/>
      <c r="I112" s="51"/>
      <c r="J112" s="53"/>
      <c r="K112" s="50"/>
      <c r="L112" s="51"/>
      <c r="M112" s="53"/>
      <c r="N112" s="733"/>
      <c r="O112" s="734"/>
      <c r="P112" s="735"/>
      <c r="Q112" s="54"/>
      <c r="R112" s="11" t="s">
        <v>7</v>
      </c>
    </row>
    <row r="113" spans="1:18" s="1" customFormat="1" ht="30" customHeight="1">
      <c r="A113" s="70" t="e">
        <f>#REF!</f>
        <v>#REF!</v>
      </c>
      <c r="B113" s="70" t="e">
        <f>#REF!</f>
        <v>#REF!</v>
      </c>
      <c r="C113" s="71" t="e">
        <f>#REF!</f>
        <v>#REF!</v>
      </c>
      <c r="D113" s="53"/>
      <c r="E113" s="50"/>
      <c r="F113" s="51"/>
      <c r="G113" s="53"/>
      <c r="H113" s="50"/>
      <c r="I113" s="51"/>
      <c r="J113" s="53"/>
      <c r="K113" s="50"/>
      <c r="L113" s="51"/>
      <c r="M113" s="53"/>
      <c r="N113" s="733"/>
      <c r="O113" s="734"/>
      <c r="P113" s="735"/>
      <c r="Q113" s="54"/>
      <c r="R113" s="11" t="s">
        <v>9</v>
      </c>
    </row>
    <row r="114" spans="1:18" s="1" customFormat="1" ht="30" customHeight="1">
      <c r="A114" s="70" t="e">
        <f>#REF!</f>
        <v>#REF!</v>
      </c>
      <c r="B114" s="70" t="e">
        <f>#REF!</f>
        <v>#REF!</v>
      </c>
      <c r="C114" s="71" t="e">
        <f>#REF!</f>
        <v>#REF!</v>
      </c>
      <c r="D114" s="57"/>
      <c r="E114" s="50"/>
      <c r="F114" s="64"/>
      <c r="G114" s="57"/>
      <c r="H114" s="50"/>
      <c r="I114" s="64"/>
      <c r="J114" s="57"/>
      <c r="K114" s="50"/>
      <c r="L114" s="64"/>
      <c r="M114" s="57"/>
      <c r="N114" s="736"/>
      <c r="O114" s="737"/>
      <c r="P114" s="738"/>
      <c r="Q114" s="54"/>
      <c r="R114" s="11" t="s">
        <v>10</v>
      </c>
    </row>
    <row r="115" spans="1:18" s="1" customFormat="1" ht="38.25" customHeight="1">
      <c r="A115" s="65" t="s">
        <v>11</v>
      </c>
      <c r="B115" s="66"/>
      <c r="C115" s="67" t="s">
        <v>67</v>
      </c>
      <c r="D115" s="68"/>
      <c r="E115" s="69"/>
      <c r="F115" s="739"/>
      <c r="G115" s="740"/>
      <c r="H115" s="69"/>
      <c r="I115" s="739"/>
      <c r="J115" s="740"/>
      <c r="K115" s="69"/>
      <c r="L115" s="739"/>
      <c r="M115" s="740"/>
      <c r="N115" s="741"/>
      <c r="O115" s="742"/>
      <c r="P115" s="743"/>
      <c r="Q115" s="59"/>
      <c r="R115" s="34"/>
    </row>
    <row r="116" spans="1:18" s="1" customFormat="1" ht="34.5" customHeight="1">
      <c r="A116" s="744" t="s">
        <v>55</v>
      </c>
      <c r="B116" s="745"/>
      <c r="C116" s="745"/>
      <c r="D116" s="745"/>
      <c r="E116" s="745"/>
      <c r="F116" s="745"/>
      <c r="G116" s="745"/>
      <c r="H116" s="745"/>
      <c r="I116" s="745"/>
      <c r="J116" s="745"/>
      <c r="K116" s="745"/>
      <c r="L116" s="745"/>
      <c r="M116" s="745"/>
      <c r="N116" s="745"/>
      <c r="O116" s="745"/>
      <c r="P116" s="745"/>
      <c r="Q116" s="745"/>
      <c r="R116" s="746"/>
    </row>
    <row r="117" spans="1:16" ht="12.75">
      <c r="A117" s="747" t="s">
        <v>68</v>
      </c>
      <c r="B117" s="747"/>
      <c r="C117" s="747"/>
      <c r="D117" s="747"/>
      <c r="E117" s="747"/>
      <c r="F117" s="747"/>
      <c r="G117" s="747"/>
      <c r="H117" s="747"/>
      <c r="I117" s="747"/>
      <c r="J117" s="747"/>
      <c r="K117" s="747"/>
      <c r="L117" s="747"/>
      <c r="M117" s="747"/>
      <c r="N117" s="747"/>
      <c r="O117" s="747"/>
      <c r="P117" s="747"/>
    </row>
    <row r="118" spans="1:13" ht="12.75">
      <c r="A118" s="748" t="s">
        <v>57</v>
      </c>
      <c r="B118" s="748"/>
      <c r="C118" s="748"/>
      <c r="D118" s="748"/>
      <c r="E118" s="748"/>
      <c r="F118" s="748"/>
      <c r="G118" s="748"/>
      <c r="H118" s="748"/>
      <c r="I118" s="748"/>
      <c r="J118" s="748"/>
      <c r="K118" s="748"/>
      <c r="L118" s="748"/>
      <c r="M118" s="748"/>
    </row>
    <row r="119" spans="1:13" ht="12.75">
      <c r="A119" s="748" t="s">
        <v>69</v>
      </c>
      <c r="B119" s="748"/>
      <c r="C119" s="748"/>
      <c r="D119" s="748"/>
      <c r="E119" s="748"/>
      <c r="F119" s="748"/>
      <c r="G119" s="748"/>
      <c r="H119" s="748"/>
      <c r="I119" s="748"/>
      <c r="J119" s="748"/>
      <c r="K119" s="748"/>
      <c r="L119" s="748"/>
      <c r="M119" s="748"/>
    </row>
    <row r="141" spans="1:18" s="1" customFormat="1" ht="30" customHeight="1">
      <c r="A141" s="715" t="s">
        <v>37</v>
      </c>
      <c r="B141" s="716"/>
      <c r="C141" s="714" t="e">
        <f>#REF!</f>
        <v>#REF!</v>
      </c>
      <c r="D141" s="714"/>
      <c r="E141" s="714"/>
      <c r="F141" s="714"/>
      <c r="G141" s="714"/>
      <c r="H141" s="714"/>
      <c r="I141" s="714"/>
      <c r="J141" s="714"/>
      <c r="K141" s="714"/>
      <c r="L141" s="714"/>
      <c r="M141" s="714"/>
      <c r="N141" s="717"/>
      <c r="O141" s="717"/>
      <c r="P141" s="717"/>
      <c r="Q141" s="717"/>
      <c r="R141" s="718"/>
    </row>
    <row r="142" spans="1:18" s="1" customFormat="1" ht="14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</row>
    <row r="143" spans="1:18" s="1" customFormat="1" ht="30" customHeight="1">
      <c r="A143" s="719" t="s">
        <v>1</v>
      </c>
      <c r="B143" s="720"/>
      <c r="C143" s="720"/>
      <c r="D143" s="720"/>
      <c r="E143" s="720"/>
      <c r="F143" s="720"/>
      <c r="G143" s="720"/>
      <c r="H143" s="720"/>
      <c r="I143" s="720"/>
      <c r="J143" s="720"/>
      <c r="K143" s="720"/>
      <c r="L143" s="720"/>
      <c r="M143" s="720"/>
      <c r="N143" s="720"/>
      <c r="O143" s="720"/>
      <c r="P143" s="720"/>
      <c r="Q143" s="720"/>
      <c r="R143" s="721"/>
    </row>
    <row r="144" spans="1:18" s="1" customFormat="1" ht="30" customHeight="1">
      <c r="A144" s="722" t="s">
        <v>0</v>
      </c>
      <c r="B144" s="724" t="s">
        <v>21</v>
      </c>
      <c r="C144" s="522" t="s">
        <v>4</v>
      </c>
      <c r="D144" s="726" t="s">
        <v>5</v>
      </c>
      <c r="E144" s="524" t="s">
        <v>61</v>
      </c>
      <c r="F144" s="524"/>
      <c r="G144" s="524"/>
      <c r="H144" s="524" t="s">
        <v>62</v>
      </c>
      <c r="I144" s="524"/>
      <c r="J144" s="524"/>
      <c r="K144" s="524" t="s">
        <v>63</v>
      </c>
      <c r="L144" s="524"/>
      <c r="M144" s="524"/>
      <c r="N144" s="515" t="s">
        <v>30</v>
      </c>
      <c r="O144" s="522"/>
      <c r="P144" s="522"/>
      <c r="Q144" s="728" t="s">
        <v>6</v>
      </c>
      <c r="R144" s="2"/>
    </row>
    <row r="145" spans="1:18" s="1" customFormat="1" ht="30" customHeight="1">
      <c r="A145" s="723"/>
      <c r="B145" s="725"/>
      <c r="C145" s="523"/>
      <c r="D145" s="727"/>
      <c r="E145" s="62" t="s">
        <v>64</v>
      </c>
      <c r="F145" s="62" t="s">
        <v>65</v>
      </c>
      <c r="G145" s="62" t="s">
        <v>66</v>
      </c>
      <c r="H145" s="62" t="s">
        <v>64</v>
      </c>
      <c r="I145" s="62" t="s">
        <v>65</v>
      </c>
      <c r="J145" s="62" t="s">
        <v>66</v>
      </c>
      <c r="K145" s="62" t="s">
        <v>64</v>
      </c>
      <c r="L145" s="62" t="s">
        <v>65</v>
      </c>
      <c r="M145" s="62" t="s">
        <v>66</v>
      </c>
      <c r="N145" s="520">
        <v>1</v>
      </c>
      <c r="O145" s="508"/>
      <c r="P145" s="521"/>
      <c r="Q145" s="729"/>
      <c r="R145" s="10" t="s">
        <v>7</v>
      </c>
    </row>
    <row r="146" spans="1:18" s="1" customFormat="1" ht="30" customHeight="1">
      <c r="A146" s="70" t="e">
        <f>#REF!</f>
        <v>#REF!</v>
      </c>
      <c r="B146" s="70" t="e">
        <f>#REF!</f>
        <v>#REF!</v>
      </c>
      <c r="C146" s="71" t="e">
        <f>#REF!</f>
        <v>#REF!</v>
      </c>
      <c r="D146" s="49"/>
      <c r="E146" s="50"/>
      <c r="F146" s="63"/>
      <c r="G146" s="49"/>
      <c r="H146" s="50"/>
      <c r="I146" s="63"/>
      <c r="J146" s="49"/>
      <c r="K146" s="50"/>
      <c r="L146" s="63"/>
      <c r="M146" s="49"/>
      <c r="N146" s="730"/>
      <c r="O146" s="731"/>
      <c r="P146" s="732"/>
      <c r="Q146" s="54"/>
      <c r="R146" s="11" t="s">
        <v>8</v>
      </c>
    </row>
    <row r="147" spans="1:18" s="1" customFormat="1" ht="30" customHeight="1">
      <c r="A147" s="70" t="e">
        <f>#REF!</f>
        <v>#REF!</v>
      </c>
      <c r="B147" s="70" t="e">
        <f>#REF!</f>
        <v>#REF!</v>
      </c>
      <c r="C147" s="71" t="e">
        <f>#REF!</f>
        <v>#REF!</v>
      </c>
      <c r="D147" s="53"/>
      <c r="E147" s="50"/>
      <c r="F147" s="51"/>
      <c r="G147" s="53"/>
      <c r="H147" s="50"/>
      <c r="I147" s="51"/>
      <c r="J147" s="53"/>
      <c r="K147" s="50"/>
      <c r="L147" s="51"/>
      <c r="M147" s="53"/>
      <c r="N147" s="733"/>
      <c r="O147" s="734"/>
      <c r="P147" s="735"/>
      <c r="Q147" s="54"/>
      <c r="R147" s="11" t="s">
        <v>7</v>
      </c>
    </row>
    <row r="148" spans="1:18" s="1" customFormat="1" ht="30" customHeight="1">
      <c r="A148" s="70" t="e">
        <f>#REF!</f>
        <v>#REF!</v>
      </c>
      <c r="B148" s="70" t="e">
        <f>#REF!</f>
        <v>#REF!</v>
      </c>
      <c r="C148" s="71" t="e">
        <f>#REF!</f>
        <v>#REF!</v>
      </c>
      <c r="D148" s="53"/>
      <c r="E148" s="50"/>
      <c r="F148" s="51"/>
      <c r="G148" s="53"/>
      <c r="H148" s="50"/>
      <c r="I148" s="51"/>
      <c r="J148" s="53"/>
      <c r="K148" s="50"/>
      <c r="L148" s="51"/>
      <c r="M148" s="53"/>
      <c r="N148" s="733"/>
      <c r="O148" s="734"/>
      <c r="P148" s="735"/>
      <c r="Q148" s="54"/>
      <c r="R148" s="11" t="s">
        <v>9</v>
      </c>
    </row>
    <row r="149" spans="1:18" s="1" customFormat="1" ht="30" customHeight="1">
      <c r="A149" s="70" t="e">
        <f>#REF!</f>
        <v>#REF!</v>
      </c>
      <c r="B149" s="70" t="e">
        <f>#REF!</f>
        <v>#REF!</v>
      </c>
      <c r="C149" s="71" t="e">
        <f>#REF!</f>
        <v>#REF!</v>
      </c>
      <c r="D149" s="57"/>
      <c r="E149" s="50"/>
      <c r="F149" s="64"/>
      <c r="G149" s="57"/>
      <c r="H149" s="50"/>
      <c r="I149" s="64"/>
      <c r="J149" s="57"/>
      <c r="K149" s="50"/>
      <c r="L149" s="64"/>
      <c r="M149" s="57"/>
      <c r="N149" s="736"/>
      <c r="O149" s="737"/>
      <c r="P149" s="738"/>
      <c r="Q149" s="54"/>
      <c r="R149" s="11" t="s">
        <v>10</v>
      </c>
    </row>
    <row r="150" spans="1:18" s="1" customFormat="1" ht="38.25" customHeight="1">
      <c r="A150" s="65" t="s">
        <v>11</v>
      </c>
      <c r="B150" s="66"/>
      <c r="C150" s="67" t="s">
        <v>67</v>
      </c>
      <c r="D150" s="68"/>
      <c r="E150" s="69"/>
      <c r="F150" s="739"/>
      <c r="G150" s="740"/>
      <c r="H150" s="69"/>
      <c r="I150" s="739"/>
      <c r="J150" s="740"/>
      <c r="K150" s="69"/>
      <c r="L150" s="739"/>
      <c r="M150" s="740"/>
      <c r="N150" s="741"/>
      <c r="O150" s="742"/>
      <c r="P150" s="743"/>
      <c r="Q150" s="59"/>
      <c r="R150" s="34"/>
    </row>
    <row r="151" spans="1:18" s="1" customFormat="1" ht="34.5" customHeight="1">
      <c r="A151" s="744" t="s">
        <v>55</v>
      </c>
      <c r="B151" s="745"/>
      <c r="C151" s="745"/>
      <c r="D151" s="745"/>
      <c r="E151" s="745"/>
      <c r="F151" s="745"/>
      <c r="G151" s="745"/>
      <c r="H151" s="745"/>
      <c r="I151" s="745"/>
      <c r="J151" s="745"/>
      <c r="K151" s="745"/>
      <c r="L151" s="745"/>
      <c r="M151" s="745"/>
      <c r="N151" s="745"/>
      <c r="O151" s="745"/>
      <c r="P151" s="745"/>
      <c r="Q151" s="745"/>
      <c r="R151" s="746"/>
    </row>
    <row r="152" spans="1:16" ht="12.75">
      <c r="A152" s="747" t="s">
        <v>68</v>
      </c>
      <c r="B152" s="747"/>
      <c r="C152" s="747"/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47"/>
      <c r="P152" s="747"/>
    </row>
    <row r="153" spans="1:13" ht="12.75">
      <c r="A153" s="748" t="s">
        <v>57</v>
      </c>
      <c r="B153" s="748"/>
      <c r="C153" s="748"/>
      <c r="D153" s="748"/>
      <c r="E153" s="748"/>
      <c r="F153" s="748"/>
      <c r="G153" s="748"/>
      <c r="H153" s="748"/>
      <c r="I153" s="748"/>
      <c r="J153" s="748"/>
      <c r="K153" s="748"/>
      <c r="L153" s="748"/>
      <c r="M153" s="748"/>
    </row>
    <row r="154" spans="1:13" ht="12.75">
      <c r="A154" s="748" t="s">
        <v>69</v>
      </c>
      <c r="B154" s="748"/>
      <c r="C154" s="748"/>
      <c r="D154" s="748"/>
      <c r="E154" s="748"/>
      <c r="F154" s="748"/>
      <c r="G154" s="748"/>
      <c r="H154" s="748"/>
      <c r="I154" s="748"/>
      <c r="J154" s="748"/>
      <c r="K154" s="748"/>
      <c r="L154" s="748"/>
      <c r="M154" s="748"/>
    </row>
    <row r="176" spans="1:18" s="1" customFormat="1" ht="30" customHeight="1">
      <c r="A176" s="715" t="s">
        <v>37</v>
      </c>
      <c r="B176" s="716"/>
      <c r="C176" s="714" t="e">
        <f>#REF!</f>
        <v>#REF!</v>
      </c>
      <c r="D176" s="714"/>
      <c r="E176" s="714"/>
      <c r="F176" s="714"/>
      <c r="G176" s="714"/>
      <c r="H176" s="714"/>
      <c r="I176" s="714"/>
      <c r="J176" s="714"/>
      <c r="K176" s="714"/>
      <c r="L176" s="714"/>
      <c r="M176" s="714"/>
      <c r="N176" s="717"/>
      <c r="O176" s="717"/>
      <c r="P176" s="717"/>
      <c r="Q176" s="717"/>
      <c r="R176" s="718"/>
    </row>
    <row r="177" spans="1:18" s="1" customFormat="1" ht="14.2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spans="1:18" s="1" customFormat="1" ht="30" customHeight="1">
      <c r="A178" s="719" t="s">
        <v>1</v>
      </c>
      <c r="B178" s="720"/>
      <c r="C178" s="720"/>
      <c r="D178" s="720"/>
      <c r="E178" s="720"/>
      <c r="F178" s="720"/>
      <c r="G178" s="720"/>
      <c r="H178" s="720"/>
      <c r="I178" s="720"/>
      <c r="J178" s="720"/>
      <c r="K178" s="720"/>
      <c r="L178" s="720"/>
      <c r="M178" s="720"/>
      <c r="N178" s="720"/>
      <c r="O178" s="720"/>
      <c r="P178" s="720"/>
      <c r="Q178" s="720"/>
      <c r="R178" s="721"/>
    </row>
    <row r="179" spans="1:18" s="1" customFormat="1" ht="30" customHeight="1">
      <c r="A179" s="722" t="s">
        <v>0</v>
      </c>
      <c r="B179" s="724" t="s">
        <v>21</v>
      </c>
      <c r="C179" s="522" t="s">
        <v>4</v>
      </c>
      <c r="D179" s="726" t="s">
        <v>5</v>
      </c>
      <c r="E179" s="524" t="s">
        <v>61</v>
      </c>
      <c r="F179" s="524"/>
      <c r="G179" s="524"/>
      <c r="H179" s="524" t="s">
        <v>62</v>
      </c>
      <c r="I179" s="524"/>
      <c r="J179" s="524"/>
      <c r="K179" s="524" t="s">
        <v>63</v>
      </c>
      <c r="L179" s="524"/>
      <c r="M179" s="524"/>
      <c r="N179" s="515" t="s">
        <v>30</v>
      </c>
      <c r="O179" s="522"/>
      <c r="P179" s="522"/>
      <c r="Q179" s="728" t="s">
        <v>6</v>
      </c>
      <c r="R179" s="2"/>
    </row>
    <row r="180" spans="1:18" s="1" customFormat="1" ht="30" customHeight="1">
      <c r="A180" s="723"/>
      <c r="B180" s="725"/>
      <c r="C180" s="523"/>
      <c r="D180" s="727"/>
      <c r="E180" s="62" t="s">
        <v>64</v>
      </c>
      <c r="F180" s="62" t="s">
        <v>65</v>
      </c>
      <c r="G180" s="62" t="s">
        <v>66</v>
      </c>
      <c r="H180" s="62" t="s">
        <v>64</v>
      </c>
      <c r="I180" s="62" t="s">
        <v>65</v>
      </c>
      <c r="J180" s="62" t="s">
        <v>66</v>
      </c>
      <c r="K180" s="62" t="s">
        <v>64</v>
      </c>
      <c r="L180" s="62" t="s">
        <v>65</v>
      </c>
      <c r="M180" s="62" t="s">
        <v>66</v>
      </c>
      <c r="N180" s="520">
        <v>1</v>
      </c>
      <c r="O180" s="508"/>
      <c r="P180" s="521"/>
      <c r="Q180" s="729"/>
      <c r="R180" s="10" t="s">
        <v>7</v>
      </c>
    </row>
    <row r="181" spans="1:18" s="1" customFormat="1" ht="30" customHeight="1">
      <c r="A181" s="70" t="e">
        <f>#REF!</f>
        <v>#REF!</v>
      </c>
      <c r="B181" s="70" t="e">
        <f>#REF!</f>
        <v>#REF!</v>
      </c>
      <c r="C181" s="71" t="e">
        <f>#REF!</f>
        <v>#REF!</v>
      </c>
      <c r="D181" s="49"/>
      <c r="E181" s="50"/>
      <c r="F181" s="63"/>
      <c r="G181" s="49"/>
      <c r="H181" s="50"/>
      <c r="I181" s="63"/>
      <c r="J181" s="49"/>
      <c r="K181" s="50"/>
      <c r="L181" s="63"/>
      <c r="M181" s="49"/>
      <c r="N181" s="730"/>
      <c r="O181" s="731"/>
      <c r="P181" s="732"/>
      <c r="Q181" s="54"/>
      <c r="R181" s="11" t="s">
        <v>8</v>
      </c>
    </row>
    <row r="182" spans="1:18" s="1" customFormat="1" ht="30" customHeight="1">
      <c r="A182" s="70" t="e">
        <f>#REF!</f>
        <v>#REF!</v>
      </c>
      <c r="B182" s="70" t="e">
        <f>#REF!</f>
        <v>#REF!</v>
      </c>
      <c r="C182" s="71" t="e">
        <f>#REF!</f>
        <v>#REF!</v>
      </c>
      <c r="D182" s="53"/>
      <c r="E182" s="50"/>
      <c r="F182" s="51"/>
      <c r="G182" s="53"/>
      <c r="H182" s="50"/>
      <c r="I182" s="51"/>
      <c r="J182" s="53"/>
      <c r="K182" s="50"/>
      <c r="L182" s="51"/>
      <c r="M182" s="53"/>
      <c r="N182" s="733"/>
      <c r="O182" s="734"/>
      <c r="P182" s="735"/>
      <c r="Q182" s="54"/>
      <c r="R182" s="11" t="s">
        <v>7</v>
      </c>
    </row>
    <row r="183" spans="1:18" s="1" customFormat="1" ht="30" customHeight="1">
      <c r="A183" s="70" t="e">
        <f>#REF!</f>
        <v>#REF!</v>
      </c>
      <c r="B183" s="70" t="e">
        <f>#REF!</f>
        <v>#REF!</v>
      </c>
      <c r="C183" s="71" t="e">
        <f>#REF!</f>
        <v>#REF!</v>
      </c>
      <c r="D183" s="53"/>
      <c r="E183" s="50"/>
      <c r="F183" s="51"/>
      <c r="G183" s="53"/>
      <c r="H183" s="50"/>
      <c r="I183" s="51"/>
      <c r="J183" s="53"/>
      <c r="K183" s="50"/>
      <c r="L183" s="51"/>
      <c r="M183" s="53"/>
      <c r="N183" s="733"/>
      <c r="O183" s="734"/>
      <c r="P183" s="735"/>
      <c r="Q183" s="54"/>
      <c r="R183" s="11" t="s">
        <v>9</v>
      </c>
    </row>
    <row r="184" spans="1:18" s="1" customFormat="1" ht="30" customHeight="1">
      <c r="A184" s="70" t="e">
        <f>#REF!</f>
        <v>#REF!</v>
      </c>
      <c r="B184" s="70" t="e">
        <f>#REF!</f>
        <v>#REF!</v>
      </c>
      <c r="C184" s="71" t="e">
        <f>#REF!</f>
        <v>#REF!</v>
      </c>
      <c r="D184" s="57"/>
      <c r="E184" s="50"/>
      <c r="F184" s="64"/>
      <c r="G184" s="57"/>
      <c r="H184" s="50"/>
      <c r="I184" s="64"/>
      <c r="J184" s="57"/>
      <c r="K184" s="50"/>
      <c r="L184" s="64"/>
      <c r="M184" s="57"/>
      <c r="N184" s="736"/>
      <c r="O184" s="737"/>
      <c r="P184" s="738"/>
      <c r="Q184" s="54"/>
      <c r="R184" s="11" t="s">
        <v>10</v>
      </c>
    </row>
    <row r="185" spans="1:18" s="1" customFormat="1" ht="38.25" customHeight="1">
      <c r="A185" s="65" t="s">
        <v>11</v>
      </c>
      <c r="B185" s="66"/>
      <c r="C185" s="67" t="s">
        <v>67</v>
      </c>
      <c r="D185" s="68"/>
      <c r="E185" s="69"/>
      <c r="F185" s="739"/>
      <c r="G185" s="740"/>
      <c r="H185" s="69"/>
      <c r="I185" s="739"/>
      <c r="J185" s="740"/>
      <c r="K185" s="69"/>
      <c r="L185" s="739"/>
      <c r="M185" s="740"/>
      <c r="N185" s="741"/>
      <c r="O185" s="742"/>
      <c r="P185" s="743"/>
      <c r="Q185" s="59"/>
      <c r="R185" s="34"/>
    </row>
    <row r="186" spans="1:18" s="1" customFormat="1" ht="34.5" customHeight="1">
      <c r="A186" s="744" t="s">
        <v>55</v>
      </c>
      <c r="B186" s="745"/>
      <c r="C186" s="745"/>
      <c r="D186" s="745"/>
      <c r="E186" s="745"/>
      <c r="F186" s="745"/>
      <c r="G186" s="745"/>
      <c r="H186" s="745"/>
      <c r="I186" s="745"/>
      <c r="J186" s="745"/>
      <c r="K186" s="745"/>
      <c r="L186" s="745"/>
      <c r="M186" s="745"/>
      <c r="N186" s="745"/>
      <c r="O186" s="745"/>
      <c r="P186" s="745"/>
      <c r="Q186" s="745"/>
      <c r="R186" s="746"/>
    </row>
    <row r="187" spans="1:16" ht="12.75">
      <c r="A187" s="747" t="s">
        <v>68</v>
      </c>
      <c r="B187" s="747"/>
      <c r="C187" s="747"/>
      <c r="D187" s="747"/>
      <c r="E187" s="747"/>
      <c r="F187" s="747"/>
      <c r="G187" s="747"/>
      <c r="H187" s="747"/>
      <c r="I187" s="747"/>
      <c r="J187" s="747"/>
      <c r="K187" s="747"/>
      <c r="L187" s="747"/>
      <c r="M187" s="747"/>
      <c r="N187" s="747"/>
      <c r="O187" s="747"/>
      <c r="P187" s="747"/>
    </row>
    <row r="188" spans="1:13" ht="12.75">
      <c r="A188" s="748" t="s">
        <v>57</v>
      </c>
      <c r="B188" s="748"/>
      <c r="C188" s="748"/>
      <c r="D188" s="748"/>
      <c r="E188" s="748"/>
      <c r="F188" s="748"/>
      <c r="G188" s="748"/>
      <c r="H188" s="748"/>
      <c r="I188" s="748"/>
      <c r="J188" s="748"/>
      <c r="K188" s="748"/>
      <c r="L188" s="748"/>
      <c r="M188" s="748"/>
    </row>
    <row r="189" spans="1:13" ht="12.75">
      <c r="A189" s="748" t="s">
        <v>69</v>
      </c>
      <c r="B189" s="748"/>
      <c r="C189" s="748"/>
      <c r="D189" s="748"/>
      <c r="E189" s="748"/>
      <c r="F189" s="748"/>
      <c r="G189" s="748"/>
      <c r="H189" s="748"/>
      <c r="I189" s="748"/>
      <c r="J189" s="748"/>
      <c r="K189" s="748"/>
      <c r="L189" s="748"/>
      <c r="M189" s="748"/>
    </row>
  </sheetData>
  <mergeCells count="139">
    <mergeCell ref="A1:B1"/>
    <mergeCell ref="A4:A5"/>
    <mergeCell ref="A12:P12"/>
    <mergeCell ref="N6:P9"/>
    <mergeCell ref="H1:I1"/>
    <mergeCell ref="A11:R11"/>
    <mergeCell ref="N10:P10"/>
    <mergeCell ref="E4:G4"/>
    <mergeCell ref="F10:G10"/>
    <mergeCell ref="H4:J4"/>
    <mergeCell ref="K4:M4"/>
    <mergeCell ref="A14:M14"/>
    <mergeCell ref="Q4:Q5"/>
    <mergeCell ref="C4:C5"/>
    <mergeCell ref="B4:B5"/>
    <mergeCell ref="D4:D5"/>
    <mergeCell ref="N4:P4"/>
    <mergeCell ref="N5:P5"/>
    <mergeCell ref="A13:M13"/>
    <mergeCell ref="I10:J10"/>
    <mergeCell ref="L10:M10"/>
    <mergeCell ref="A189:M189"/>
    <mergeCell ref="N29:R29"/>
    <mergeCell ref="N185:P185"/>
    <mergeCell ref="A186:R186"/>
    <mergeCell ref="N181:P184"/>
    <mergeCell ref="A187:P187"/>
    <mergeCell ref="A188:M188"/>
    <mergeCell ref="F185:G185"/>
    <mergeCell ref="I185:J185"/>
    <mergeCell ref="L185:M185"/>
    <mergeCell ref="E179:G179"/>
    <mergeCell ref="H179:J179"/>
    <mergeCell ref="K179:M179"/>
    <mergeCell ref="Q179:Q180"/>
    <mergeCell ref="N180:P180"/>
    <mergeCell ref="N179:P179"/>
    <mergeCell ref="A179:A180"/>
    <mergeCell ref="B179:B180"/>
    <mergeCell ref="C179:C180"/>
    <mergeCell ref="D179:D180"/>
    <mergeCell ref="A176:B176"/>
    <mergeCell ref="C176:M176"/>
    <mergeCell ref="N176:R176"/>
    <mergeCell ref="A178:R178"/>
    <mergeCell ref="A151:R151"/>
    <mergeCell ref="A152:P152"/>
    <mergeCell ref="A153:M153"/>
    <mergeCell ref="A154:M154"/>
    <mergeCell ref="Q144:Q145"/>
    <mergeCell ref="N145:P145"/>
    <mergeCell ref="N146:P149"/>
    <mergeCell ref="F150:G150"/>
    <mergeCell ref="I150:J150"/>
    <mergeCell ref="L150:M150"/>
    <mergeCell ref="N150:P150"/>
    <mergeCell ref="E144:G144"/>
    <mergeCell ref="H144:J144"/>
    <mergeCell ref="K144:M144"/>
    <mergeCell ref="N144:P144"/>
    <mergeCell ref="A144:A145"/>
    <mergeCell ref="B144:B145"/>
    <mergeCell ref="C144:C145"/>
    <mergeCell ref="D144:D145"/>
    <mergeCell ref="A116:R116"/>
    <mergeCell ref="A29:B29"/>
    <mergeCell ref="N141:R141"/>
    <mergeCell ref="A143:R143"/>
    <mergeCell ref="A117:P117"/>
    <mergeCell ref="A118:M118"/>
    <mergeCell ref="A119:M119"/>
    <mergeCell ref="A141:B141"/>
    <mergeCell ref="C141:M141"/>
    <mergeCell ref="Q109:Q110"/>
    <mergeCell ref="N110:P110"/>
    <mergeCell ref="N111:P114"/>
    <mergeCell ref="F115:G115"/>
    <mergeCell ref="I115:J115"/>
    <mergeCell ref="L115:M115"/>
    <mergeCell ref="N115:P115"/>
    <mergeCell ref="E109:G109"/>
    <mergeCell ref="H109:J109"/>
    <mergeCell ref="K109:M109"/>
    <mergeCell ref="N109:P109"/>
    <mergeCell ref="A109:A110"/>
    <mergeCell ref="B109:B110"/>
    <mergeCell ref="C109:C110"/>
    <mergeCell ref="D109:D110"/>
    <mergeCell ref="A106:B106"/>
    <mergeCell ref="C106:M106"/>
    <mergeCell ref="N106:R106"/>
    <mergeCell ref="A108:R108"/>
    <mergeCell ref="A81:R81"/>
    <mergeCell ref="A82:P82"/>
    <mergeCell ref="A83:M83"/>
    <mergeCell ref="A84:M84"/>
    <mergeCell ref="Q74:Q75"/>
    <mergeCell ref="N75:P75"/>
    <mergeCell ref="N76:P79"/>
    <mergeCell ref="F80:G80"/>
    <mergeCell ref="I80:J80"/>
    <mergeCell ref="L80:M80"/>
    <mergeCell ref="N80:P80"/>
    <mergeCell ref="E74:G74"/>
    <mergeCell ref="H74:J74"/>
    <mergeCell ref="K74:M74"/>
    <mergeCell ref="N74:P74"/>
    <mergeCell ref="A74:A75"/>
    <mergeCell ref="B74:B75"/>
    <mergeCell ref="C74:C75"/>
    <mergeCell ref="D74:D75"/>
    <mergeCell ref="A71:B71"/>
    <mergeCell ref="C71:M71"/>
    <mergeCell ref="N71:R71"/>
    <mergeCell ref="A73:R73"/>
    <mergeCell ref="A46:R46"/>
    <mergeCell ref="A47:P47"/>
    <mergeCell ref="A48:M48"/>
    <mergeCell ref="A49:M49"/>
    <mergeCell ref="N40:P40"/>
    <mergeCell ref="N41:P44"/>
    <mergeCell ref="F45:G45"/>
    <mergeCell ref="I45:J45"/>
    <mergeCell ref="L45:M45"/>
    <mergeCell ref="N45:P45"/>
    <mergeCell ref="A38:R38"/>
    <mergeCell ref="A39:A40"/>
    <mergeCell ref="B39:B40"/>
    <mergeCell ref="C39:C40"/>
    <mergeCell ref="D39:D40"/>
    <mergeCell ref="E39:G39"/>
    <mergeCell ref="H39:J39"/>
    <mergeCell ref="K39:M39"/>
    <mergeCell ref="N39:P39"/>
    <mergeCell ref="Q39:Q40"/>
    <mergeCell ref="C29:M29"/>
    <mergeCell ref="A36:B36"/>
    <mergeCell ref="C36:M36"/>
    <mergeCell ref="N36:R36"/>
  </mergeCells>
  <printOptions horizontalCentered="1"/>
  <pageMargins left="0.28" right="0.5" top="1" bottom="1" header="0.5" footer="0.5"/>
  <pageSetup horizontalDpi="300" verticalDpi="300" orientation="landscape" scale="72" r:id="rId1"/>
  <headerFooter alignWithMargins="0">
    <oddHeader>&amp;C&amp;14USPC 
Quiz Competition</oddHeader>
    <oddFooter>&amp;C&amp;14&amp;A</oddFooter>
  </headerFooter>
  <rowBreaks count="3" manualBreakCount="3">
    <brk id="35" max="255" man="1"/>
    <brk id="70" max="255" man="1"/>
    <brk id="10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7" sqref="N7"/>
    </sheetView>
  </sheetViews>
  <sheetFormatPr defaultColWidth="9.140625" defaultRowHeight="20.2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6"/>
  <sheetViews>
    <sheetView workbookViewId="0" topLeftCell="A34">
      <selection activeCell="B41" sqref="B41"/>
    </sheetView>
  </sheetViews>
  <sheetFormatPr defaultColWidth="9.140625" defaultRowHeight="12.75"/>
  <cols>
    <col min="1" max="1" width="7.57421875" style="0" customWidth="1"/>
    <col min="2" max="2" width="8.140625" style="0" customWidth="1"/>
    <col min="3" max="3" width="24.7109375" style="0" customWidth="1"/>
    <col min="4" max="4" width="6.421875" style="0" customWidth="1"/>
    <col min="5" max="5" width="7.8515625" style="0" customWidth="1"/>
    <col min="6" max="20" width="6.421875" style="0" customWidth="1"/>
    <col min="22" max="22" width="15.8515625" style="0" customWidth="1"/>
  </cols>
  <sheetData>
    <row r="1" spans="1:22" s="1" customFormat="1" ht="30" customHeight="1">
      <c r="A1" s="40" t="s">
        <v>37</v>
      </c>
      <c r="B1" s="714">
        <f>'Classroom Score Sheet'!C1</f>
        <v>0</v>
      </c>
      <c r="C1" s="714"/>
      <c r="D1" s="714"/>
      <c r="E1" s="714"/>
      <c r="F1" s="714"/>
      <c r="G1" s="41"/>
      <c r="H1" s="42" t="s">
        <v>38</v>
      </c>
      <c r="I1" s="42"/>
      <c r="J1" s="42"/>
      <c r="K1" s="776">
        <f>'Classroom Score Sheet'!G1</f>
        <v>0</v>
      </c>
      <c r="L1" s="776"/>
      <c r="M1" s="43"/>
      <c r="N1" s="43"/>
      <c r="O1" s="44"/>
      <c r="P1" s="44"/>
      <c r="Q1" s="43"/>
      <c r="R1" s="45" t="s">
        <v>39</v>
      </c>
      <c r="S1" s="777">
        <f>'Classroom Score Sheet'!Division</f>
        <v>0</v>
      </c>
      <c r="T1" s="777"/>
      <c r="U1" s="45" t="s">
        <v>40</v>
      </c>
      <c r="V1" s="46">
        <f>'Classroom Score Sheet'!Section</f>
        <v>0</v>
      </c>
    </row>
    <row r="2" spans="1:22" s="1" customFormat="1" ht="24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</row>
    <row r="3" spans="1:22" s="1" customFormat="1" ht="30" customHeight="1">
      <c r="A3" s="719" t="s">
        <v>15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1"/>
    </row>
    <row r="4" spans="1:22" s="1" customFormat="1" ht="30" customHeight="1">
      <c r="A4" s="522" t="s">
        <v>0</v>
      </c>
      <c r="B4" s="515" t="s">
        <v>21</v>
      </c>
      <c r="C4" s="522" t="s">
        <v>4</v>
      </c>
      <c r="D4" s="522" t="s">
        <v>5</v>
      </c>
      <c r="E4" s="774" t="s">
        <v>41</v>
      </c>
      <c r="F4" s="765" t="s">
        <v>42</v>
      </c>
      <c r="G4" s="766"/>
      <c r="H4" s="767"/>
      <c r="I4" s="765" t="s">
        <v>43</v>
      </c>
      <c r="J4" s="766"/>
      <c r="K4" s="767"/>
      <c r="L4" s="765" t="s">
        <v>71</v>
      </c>
      <c r="M4" s="766"/>
      <c r="N4" s="767"/>
      <c r="O4" s="765" t="s">
        <v>45</v>
      </c>
      <c r="P4" s="766"/>
      <c r="Q4" s="767"/>
      <c r="R4" s="765" t="s">
        <v>46</v>
      </c>
      <c r="S4" s="766"/>
      <c r="T4" s="767"/>
      <c r="U4" s="522" t="s">
        <v>6</v>
      </c>
      <c r="V4" s="2"/>
    </row>
    <row r="5" spans="1:22" s="1" customFormat="1" ht="30" customHeight="1">
      <c r="A5" s="523"/>
      <c r="B5" s="516"/>
      <c r="C5" s="523"/>
      <c r="D5" s="523"/>
      <c r="E5" s="775"/>
      <c r="F5" s="47" t="s">
        <v>47</v>
      </c>
      <c r="G5" s="47" t="s">
        <v>48</v>
      </c>
      <c r="H5" s="47" t="s">
        <v>49</v>
      </c>
      <c r="I5" s="47" t="s">
        <v>47</v>
      </c>
      <c r="J5" s="47" t="s">
        <v>48</v>
      </c>
      <c r="K5" s="47" t="s">
        <v>49</v>
      </c>
      <c r="L5" s="47" t="s">
        <v>47</v>
      </c>
      <c r="M5" s="47" t="s">
        <v>48</v>
      </c>
      <c r="N5" s="47" t="s">
        <v>49</v>
      </c>
      <c r="O5" s="47" t="s">
        <v>47</v>
      </c>
      <c r="P5" s="47" t="s">
        <v>48</v>
      </c>
      <c r="Q5" s="47" t="s">
        <v>49</v>
      </c>
      <c r="R5" s="47" t="s">
        <v>47</v>
      </c>
      <c r="S5" s="47" t="s">
        <v>48</v>
      </c>
      <c r="T5" s="47" t="s">
        <v>49</v>
      </c>
      <c r="U5" s="523"/>
      <c r="V5" s="10" t="s">
        <v>7</v>
      </c>
    </row>
    <row r="6" spans="1:22" s="1" customFormat="1" ht="30" customHeight="1">
      <c r="A6" s="70">
        <f>'Classroom Score Sheet'!Rating1</f>
        <v>0</v>
      </c>
      <c r="B6" s="70">
        <f>Pinny1</f>
        <v>0</v>
      </c>
      <c r="C6" s="71">
        <f>'Classroom Score Sheet'!Captain</f>
        <v>0</v>
      </c>
      <c r="D6" s="48"/>
      <c r="E6" s="49"/>
      <c r="F6" s="50"/>
      <c r="G6" s="51"/>
      <c r="H6" s="52"/>
      <c r="I6" s="50"/>
      <c r="J6" s="51"/>
      <c r="K6" s="52"/>
      <c r="L6" s="50"/>
      <c r="M6" s="51"/>
      <c r="N6" s="52"/>
      <c r="O6" s="50"/>
      <c r="P6" s="51"/>
      <c r="Q6" s="52"/>
      <c r="R6" s="50"/>
      <c r="S6" s="51"/>
      <c r="T6" s="53"/>
      <c r="U6" s="54"/>
      <c r="V6" s="11" t="s">
        <v>8</v>
      </c>
    </row>
    <row r="7" spans="1:22" s="1" customFormat="1" ht="30" customHeight="1">
      <c r="A7" s="72">
        <f>'Classroom Score Sheet'!Rating2</f>
        <v>0</v>
      </c>
      <c r="B7" s="72">
        <f>Pinny2</f>
        <v>0</v>
      </c>
      <c r="C7" s="71">
        <f>'Classroom Score Sheet'!Name2</f>
        <v>0</v>
      </c>
      <c r="D7" s="55"/>
      <c r="E7" s="53"/>
      <c r="F7" s="50"/>
      <c r="G7" s="51"/>
      <c r="H7" s="52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3"/>
      <c r="U7" s="54"/>
      <c r="V7" s="11" t="s">
        <v>7</v>
      </c>
    </row>
    <row r="8" spans="1:22" s="1" customFormat="1" ht="30" customHeight="1">
      <c r="A8" s="72">
        <f>'Classroom Score Sheet'!Rating3</f>
        <v>0</v>
      </c>
      <c r="B8" s="72">
        <f>Pinny3</f>
        <v>0</v>
      </c>
      <c r="C8" s="71">
        <f>'Classroom Score Sheet'!Name3</f>
        <v>0</v>
      </c>
      <c r="D8" s="55"/>
      <c r="E8" s="53"/>
      <c r="F8" s="50"/>
      <c r="G8" s="51"/>
      <c r="H8" s="52"/>
      <c r="I8" s="50"/>
      <c r="J8" s="51"/>
      <c r="K8" s="52"/>
      <c r="L8" s="50"/>
      <c r="M8" s="51"/>
      <c r="N8" s="52"/>
      <c r="O8" s="50"/>
      <c r="P8" s="51"/>
      <c r="Q8" s="52"/>
      <c r="R8" s="50"/>
      <c r="S8" s="51"/>
      <c r="T8" s="53"/>
      <c r="U8" s="54"/>
      <c r="V8" s="11" t="s">
        <v>9</v>
      </c>
    </row>
    <row r="9" spans="1:22" s="1" customFormat="1" ht="30" customHeight="1">
      <c r="A9" s="72">
        <f>'Classroom Score Sheet'!Rating4</f>
        <v>0</v>
      </c>
      <c r="B9" s="72">
        <f>Pinny4</f>
        <v>0</v>
      </c>
      <c r="C9" s="71">
        <f>'Classroom Score Sheet'!Name4</f>
        <v>0</v>
      </c>
      <c r="D9" s="56"/>
      <c r="E9" s="57"/>
      <c r="F9" s="50"/>
      <c r="G9" s="51"/>
      <c r="H9" s="52"/>
      <c r="I9" s="50"/>
      <c r="J9" s="51"/>
      <c r="K9" s="52"/>
      <c r="L9" s="50"/>
      <c r="M9" s="51"/>
      <c r="N9" s="52"/>
      <c r="O9" s="50"/>
      <c r="P9" s="51"/>
      <c r="Q9" s="52"/>
      <c r="R9" s="50"/>
      <c r="S9" s="51"/>
      <c r="T9" s="53"/>
      <c r="U9" s="54"/>
      <c r="V9" s="11" t="s">
        <v>10</v>
      </c>
    </row>
    <row r="10" spans="1:22" s="1" customFormat="1" ht="30" customHeight="1">
      <c r="A10" s="768" t="s">
        <v>50</v>
      </c>
      <c r="B10" s="769"/>
      <c r="C10" s="770"/>
      <c r="D10" s="39"/>
      <c r="E10" s="771"/>
      <c r="F10" s="772"/>
      <c r="G10" s="773"/>
      <c r="H10" s="53"/>
      <c r="I10" s="771"/>
      <c r="J10" s="773"/>
      <c r="K10" s="53"/>
      <c r="L10" s="771"/>
      <c r="M10" s="773"/>
      <c r="N10" s="53"/>
      <c r="O10" s="771"/>
      <c r="P10" s="773"/>
      <c r="Q10" s="53"/>
      <c r="R10" s="771"/>
      <c r="S10" s="773"/>
      <c r="T10" s="53"/>
      <c r="U10" s="58"/>
      <c r="V10" s="522"/>
    </row>
    <row r="11" spans="1:22" s="1" customFormat="1" ht="39" customHeight="1">
      <c r="A11" s="38" t="s">
        <v>51</v>
      </c>
      <c r="B11" s="763" t="s">
        <v>52</v>
      </c>
      <c r="C11" s="763"/>
      <c r="D11" s="763"/>
      <c r="E11" s="764"/>
      <c r="F11" s="739"/>
      <c r="G11" s="762"/>
      <c r="H11" s="740"/>
      <c r="I11" s="739"/>
      <c r="J11" s="762"/>
      <c r="K11" s="740"/>
      <c r="L11" s="739"/>
      <c r="M11" s="762"/>
      <c r="N11" s="740"/>
      <c r="O11" s="739"/>
      <c r="P11" s="762"/>
      <c r="Q11" s="740"/>
      <c r="R11" s="739"/>
      <c r="S11" s="762"/>
      <c r="T11" s="740"/>
      <c r="U11" s="59"/>
      <c r="V11" s="523"/>
    </row>
    <row r="12" spans="1:22" s="1" customFormat="1" ht="30" customHeight="1">
      <c r="A12" s="757" t="s">
        <v>53</v>
      </c>
      <c r="B12" s="485"/>
      <c r="C12" s="485"/>
      <c r="D12" s="485"/>
      <c r="E12" s="486"/>
      <c r="F12" s="759"/>
      <c r="G12" s="760"/>
      <c r="H12" s="761"/>
      <c r="I12" s="759"/>
      <c r="J12" s="760"/>
      <c r="K12" s="761"/>
      <c r="L12" s="759"/>
      <c r="M12" s="760"/>
      <c r="N12" s="761"/>
      <c r="O12" s="759"/>
      <c r="P12" s="760"/>
      <c r="Q12" s="761"/>
      <c r="R12" s="759"/>
      <c r="S12" s="760"/>
      <c r="T12" s="761"/>
      <c r="U12" s="689"/>
      <c r="V12" s="690"/>
    </row>
    <row r="13" spans="1:22" s="1" customFormat="1" ht="30" customHeight="1">
      <c r="A13" s="757" t="s">
        <v>54</v>
      </c>
      <c r="B13" s="485"/>
      <c r="C13" s="485"/>
      <c r="D13" s="485"/>
      <c r="E13" s="486"/>
      <c r="F13" s="759"/>
      <c r="G13" s="760"/>
      <c r="H13" s="761"/>
      <c r="I13" s="759"/>
      <c r="J13" s="760"/>
      <c r="K13" s="761"/>
      <c r="L13" s="759"/>
      <c r="M13" s="760"/>
      <c r="N13" s="761"/>
      <c r="O13" s="759"/>
      <c r="P13" s="760"/>
      <c r="Q13" s="761"/>
      <c r="R13" s="759"/>
      <c r="S13" s="760"/>
      <c r="T13" s="761"/>
      <c r="U13" s="533"/>
      <c r="V13" s="534"/>
    </row>
    <row r="14" spans="1:22" s="1" customFormat="1" ht="43.5" customHeight="1">
      <c r="A14" s="744" t="s">
        <v>55</v>
      </c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6"/>
    </row>
    <row r="15" spans="1:22" ht="12.75">
      <c r="A15" s="758" t="s">
        <v>56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</row>
    <row r="16" spans="1:20" ht="12.75">
      <c r="A16" s="748" t="s">
        <v>57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</row>
    <row r="17" spans="1:20" ht="12.75" customHeight="1">
      <c r="A17" s="748" t="s">
        <v>58</v>
      </c>
      <c r="B17" s="748"/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48"/>
      <c r="T17" s="748"/>
    </row>
    <row r="18" spans="1:20" ht="12.75" customHeight="1">
      <c r="A18" s="748" t="s">
        <v>59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</row>
    <row r="19" spans="1:20" ht="12.75" customHeight="1">
      <c r="A19" s="748" t="s">
        <v>60</v>
      </c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</row>
    <row r="20" ht="12.75" customHeight="1"/>
    <row r="21" spans="1:22" ht="30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30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30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36" spans="1:22" s="1" customFormat="1" ht="30" customHeight="1">
      <c r="A36" s="40" t="s">
        <v>37</v>
      </c>
      <c r="B36" s="714" t="e">
        <f>'Classroom Score Sheet'!C36</f>
        <v>#REF!</v>
      </c>
      <c r="C36" s="714"/>
      <c r="D36" s="714"/>
      <c r="E36" s="714"/>
      <c r="F36" s="714"/>
      <c r="G36" s="41"/>
      <c r="H36" s="42" t="s">
        <v>38</v>
      </c>
      <c r="I36" s="42"/>
      <c r="J36" s="42"/>
      <c r="K36" s="776" t="e">
        <f>'Classroom Score Sheet'!#REF!</f>
        <v>#REF!</v>
      </c>
      <c r="L36" s="776"/>
      <c r="M36" s="43"/>
      <c r="N36" s="43"/>
      <c r="O36" s="44"/>
      <c r="P36" s="44"/>
      <c r="Q36" s="43"/>
      <c r="R36" s="45" t="s">
        <v>39</v>
      </c>
      <c r="S36" s="777">
        <f>'Classroom Score Sheet'!Division</f>
        <v>0</v>
      </c>
      <c r="T36" s="777"/>
      <c r="U36" s="45" t="s">
        <v>40</v>
      </c>
      <c r="V36" s="46">
        <f>'Classroom Score Sheet'!Section</f>
        <v>0</v>
      </c>
    </row>
    <row r="37" spans="1:22" s="1" customFormat="1" ht="24.75" customHeight="1">
      <c r="A37" s="551"/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</row>
    <row r="38" spans="1:22" s="1" customFormat="1" ht="30" customHeight="1">
      <c r="A38" s="719" t="s">
        <v>15</v>
      </c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0"/>
      <c r="P38" s="720"/>
      <c r="Q38" s="720"/>
      <c r="R38" s="720"/>
      <c r="S38" s="720"/>
      <c r="T38" s="720"/>
      <c r="U38" s="720"/>
      <c r="V38" s="721"/>
    </row>
    <row r="39" spans="1:22" s="1" customFormat="1" ht="30" customHeight="1">
      <c r="A39" s="522" t="s">
        <v>0</v>
      </c>
      <c r="B39" s="515" t="s">
        <v>21</v>
      </c>
      <c r="C39" s="522" t="s">
        <v>4</v>
      </c>
      <c r="D39" s="522" t="s">
        <v>5</v>
      </c>
      <c r="E39" s="774" t="s">
        <v>41</v>
      </c>
      <c r="F39" s="765" t="s">
        <v>42</v>
      </c>
      <c r="G39" s="766"/>
      <c r="H39" s="767"/>
      <c r="I39" s="765" t="s">
        <v>43</v>
      </c>
      <c r="J39" s="766"/>
      <c r="K39" s="767"/>
      <c r="L39" s="765" t="s">
        <v>44</v>
      </c>
      <c r="M39" s="766"/>
      <c r="N39" s="767"/>
      <c r="O39" s="765" t="s">
        <v>45</v>
      </c>
      <c r="P39" s="766"/>
      <c r="Q39" s="767"/>
      <c r="R39" s="765" t="s">
        <v>46</v>
      </c>
      <c r="S39" s="766"/>
      <c r="T39" s="767"/>
      <c r="U39" s="522" t="s">
        <v>6</v>
      </c>
      <c r="V39" s="2"/>
    </row>
    <row r="40" spans="1:22" s="1" customFormat="1" ht="30" customHeight="1">
      <c r="A40" s="523"/>
      <c r="B40" s="516"/>
      <c r="C40" s="523"/>
      <c r="D40" s="523"/>
      <c r="E40" s="775"/>
      <c r="F40" s="47" t="s">
        <v>47</v>
      </c>
      <c r="G40" s="47" t="s">
        <v>48</v>
      </c>
      <c r="H40" s="47" t="s">
        <v>49</v>
      </c>
      <c r="I40" s="47" t="s">
        <v>47</v>
      </c>
      <c r="J40" s="47" t="s">
        <v>48</v>
      </c>
      <c r="K40" s="47" t="s">
        <v>49</v>
      </c>
      <c r="L40" s="47" t="s">
        <v>47</v>
      </c>
      <c r="M40" s="47" t="s">
        <v>48</v>
      </c>
      <c r="N40" s="47" t="s">
        <v>49</v>
      </c>
      <c r="O40" s="47" t="s">
        <v>47</v>
      </c>
      <c r="P40" s="47" t="s">
        <v>48</v>
      </c>
      <c r="Q40" s="47" t="s">
        <v>49</v>
      </c>
      <c r="R40" s="47" t="s">
        <v>47</v>
      </c>
      <c r="S40" s="47" t="s">
        <v>48</v>
      </c>
      <c r="T40" s="47" t="s">
        <v>49</v>
      </c>
      <c r="U40" s="523"/>
      <c r="V40" s="10" t="s">
        <v>7</v>
      </c>
    </row>
    <row r="41" spans="1:22" s="1" customFormat="1" ht="30" customHeight="1">
      <c r="A41" s="70" t="e">
        <f>'Classroom Score Sheet'!A41</f>
        <v>#REF!</v>
      </c>
      <c r="B41" s="70" t="e">
        <f>'Classroom Score Sheet'!B41</f>
        <v>#REF!</v>
      </c>
      <c r="C41" s="71" t="e">
        <f>'Classroom Score Sheet'!C41</f>
        <v>#REF!</v>
      </c>
      <c r="D41" s="48"/>
      <c r="E41" s="49"/>
      <c r="F41" s="50"/>
      <c r="G41" s="51"/>
      <c r="H41" s="52"/>
      <c r="I41" s="50"/>
      <c r="J41" s="51"/>
      <c r="K41" s="52"/>
      <c r="L41" s="50"/>
      <c r="M41" s="51"/>
      <c r="N41" s="52"/>
      <c r="O41" s="50"/>
      <c r="P41" s="51"/>
      <c r="Q41" s="52"/>
      <c r="R41" s="50"/>
      <c r="S41" s="51"/>
      <c r="T41" s="53"/>
      <c r="U41" s="54"/>
      <c r="V41" s="11" t="s">
        <v>8</v>
      </c>
    </row>
    <row r="42" spans="1:22" s="1" customFormat="1" ht="30" customHeight="1">
      <c r="A42" s="70" t="e">
        <f>'Classroom Score Sheet'!A42</f>
        <v>#REF!</v>
      </c>
      <c r="B42" s="70" t="e">
        <f>'Classroom Score Sheet'!B42</f>
        <v>#REF!</v>
      </c>
      <c r="C42" s="71" t="e">
        <f>'Classroom Score Sheet'!C42</f>
        <v>#REF!</v>
      </c>
      <c r="D42" s="55"/>
      <c r="E42" s="53"/>
      <c r="F42" s="50"/>
      <c r="G42" s="51"/>
      <c r="H42" s="52"/>
      <c r="I42" s="50"/>
      <c r="J42" s="51"/>
      <c r="K42" s="52"/>
      <c r="L42" s="50"/>
      <c r="M42" s="51"/>
      <c r="N42" s="52"/>
      <c r="O42" s="50"/>
      <c r="P42" s="51"/>
      <c r="Q42" s="52"/>
      <c r="R42" s="50"/>
      <c r="S42" s="51"/>
      <c r="T42" s="53"/>
      <c r="U42" s="54"/>
      <c r="V42" s="11" t="s">
        <v>7</v>
      </c>
    </row>
    <row r="43" spans="1:22" s="1" customFormat="1" ht="30" customHeight="1">
      <c r="A43" s="70" t="e">
        <f>'Classroom Score Sheet'!A43</f>
        <v>#REF!</v>
      </c>
      <c r="B43" s="70" t="e">
        <f>'Classroom Score Sheet'!B43</f>
        <v>#REF!</v>
      </c>
      <c r="C43" s="71" t="e">
        <f>'Classroom Score Sheet'!C43</f>
        <v>#REF!</v>
      </c>
      <c r="D43" s="55"/>
      <c r="E43" s="53"/>
      <c r="F43" s="50"/>
      <c r="G43" s="51"/>
      <c r="H43" s="52"/>
      <c r="I43" s="50"/>
      <c r="J43" s="51"/>
      <c r="K43" s="52"/>
      <c r="L43" s="50"/>
      <c r="M43" s="51"/>
      <c r="N43" s="52"/>
      <c r="O43" s="50"/>
      <c r="P43" s="51"/>
      <c r="Q43" s="52"/>
      <c r="R43" s="50"/>
      <c r="S43" s="51"/>
      <c r="T43" s="53"/>
      <c r="U43" s="54"/>
      <c r="V43" s="11" t="s">
        <v>9</v>
      </c>
    </row>
    <row r="44" spans="1:22" s="1" customFormat="1" ht="30" customHeight="1">
      <c r="A44" s="70" t="e">
        <f>'Classroom Score Sheet'!A44</f>
        <v>#REF!</v>
      </c>
      <c r="B44" s="70" t="e">
        <f>'Classroom Score Sheet'!B44</f>
        <v>#REF!</v>
      </c>
      <c r="C44" s="71" t="e">
        <f>'Classroom Score Sheet'!C44</f>
        <v>#REF!</v>
      </c>
      <c r="D44" s="56"/>
      <c r="E44" s="57"/>
      <c r="F44" s="50"/>
      <c r="G44" s="51"/>
      <c r="H44" s="52"/>
      <c r="I44" s="50"/>
      <c r="J44" s="51"/>
      <c r="K44" s="52"/>
      <c r="L44" s="50"/>
      <c r="M44" s="51"/>
      <c r="N44" s="52"/>
      <c r="O44" s="50"/>
      <c r="P44" s="51"/>
      <c r="Q44" s="52"/>
      <c r="R44" s="50"/>
      <c r="S44" s="51"/>
      <c r="T44" s="53"/>
      <c r="U44" s="54"/>
      <c r="V44" s="11" t="s">
        <v>10</v>
      </c>
    </row>
    <row r="45" spans="1:22" s="1" customFormat="1" ht="30" customHeight="1">
      <c r="A45" s="768" t="s">
        <v>50</v>
      </c>
      <c r="B45" s="769"/>
      <c r="C45" s="770"/>
      <c r="D45" s="39"/>
      <c r="E45" s="771"/>
      <c r="F45" s="772"/>
      <c r="G45" s="773"/>
      <c r="H45" s="53"/>
      <c r="I45" s="771"/>
      <c r="J45" s="773"/>
      <c r="K45" s="53"/>
      <c r="L45" s="771"/>
      <c r="M45" s="773"/>
      <c r="N45" s="53"/>
      <c r="O45" s="771"/>
      <c r="P45" s="773"/>
      <c r="Q45" s="53"/>
      <c r="R45" s="771"/>
      <c r="S45" s="773"/>
      <c r="T45" s="53"/>
      <c r="U45" s="58"/>
      <c r="V45" s="522"/>
    </row>
    <row r="46" spans="1:22" s="1" customFormat="1" ht="39" customHeight="1">
      <c r="A46" s="38" t="s">
        <v>51</v>
      </c>
      <c r="B46" s="763" t="s">
        <v>52</v>
      </c>
      <c r="C46" s="763"/>
      <c r="D46" s="763"/>
      <c r="E46" s="764"/>
      <c r="F46" s="739"/>
      <c r="G46" s="762"/>
      <c r="H46" s="740"/>
      <c r="I46" s="739"/>
      <c r="J46" s="762"/>
      <c r="K46" s="740"/>
      <c r="L46" s="739"/>
      <c r="M46" s="762"/>
      <c r="N46" s="740"/>
      <c r="O46" s="739"/>
      <c r="P46" s="762"/>
      <c r="Q46" s="740"/>
      <c r="R46" s="739"/>
      <c r="S46" s="762"/>
      <c r="T46" s="740"/>
      <c r="U46" s="59"/>
      <c r="V46" s="523"/>
    </row>
    <row r="47" spans="1:22" s="1" customFormat="1" ht="30" customHeight="1">
      <c r="A47" s="757" t="s">
        <v>53</v>
      </c>
      <c r="B47" s="485"/>
      <c r="C47" s="485"/>
      <c r="D47" s="485"/>
      <c r="E47" s="486"/>
      <c r="F47" s="759"/>
      <c r="G47" s="760"/>
      <c r="H47" s="761"/>
      <c r="I47" s="759"/>
      <c r="J47" s="760"/>
      <c r="K47" s="761"/>
      <c r="L47" s="759"/>
      <c r="M47" s="760"/>
      <c r="N47" s="761"/>
      <c r="O47" s="759"/>
      <c r="P47" s="760"/>
      <c r="Q47" s="761"/>
      <c r="R47" s="759"/>
      <c r="S47" s="760"/>
      <c r="T47" s="761"/>
      <c r="U47" s="689"/>
      <c r="V47" s="690"/>
    </row>
    <row r="48" spans="1:22" s="1" customFormat="1" ht="30" customHeight="1">
      <c r="A48" s="757" t="s">
        <v>54</v>
      </c>
      <c r="B48" s="485"/>
      <c r="C48" s="485"/>
      <c r="D48" s="485"/>
      <c r="E48" s="486"/>
      <c r="F48" s="759"/>
      <c r="G48" s="760"/>
      <c r="H48" s="761"/>
      <c r="I48" s="759"/>
      <c r="J48" s="760"/>
      <c r="K48" s="761"/>
      <c r="L48" s="759"/>
      <c r="M48" s="760"/>
      <c r="N48" s="761"/>
      <c r="O48" s="759"/>
      <c r="P48" s="760"/>
      <c r="Q48" s="761"/>
      <c r="R48" s="759"/>
      <c r="S48" s="760"/>
      <c r="T48" s="761"/>
      <c r="U48" s="533"/>
      <c r="V48" s="534"/>
    </row>
    <row r="49" spans="1:22" s="1" customFormat="1" ht="43.5" customHeight="1">
      <c r="A49" s="744" t="s">
        <v>55</v>
      </c>
      <c r="B49" s="745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6"/>
    </row>
    <row r="50" spans="1:22" ht="12.75">
      <c r="A50" s="758" t="s">
        <v>56</v>
      </c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</row>
    <row r="51" spans="1:20" ht="12.75">
      <c r="A51" s="748" t="s">
        <v>57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</row>
    <row r="52" spans="1:20" ht="12.75" customHeight="1">
      <c r="A52" s="748" t="s">
        <v>58</v>
      </c>
      <c r="B52" s="748"/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</row>
    <row r="53" spans="1:20" ht="12.75" customHeight="1">
      <c r="A53" s="748" t="s">
        <v>59</v>
      </c>
      <c r="B53" s="748"/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</row>
    <row r="54" spans="1:20" ht="12.75" customHeight="1">
      <c r="A54" s="748" t="s">
        <v>60</v>
      </c>
      <c r="B54" s="748"/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</row>
    <row r="55" ht="12.75" customHeight="1"/>
    <row r="56" spans="1:22" ht="30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71" spans="1:22" s="1" customFormat="1" ht="30" customHeight="1">
      <c r="A71" s="40" t="s">
        <v>37</v>
      </c>
      <c r="B71" s="714" t="e">
        <f>'Classroom Score Sheet'!C71</f>
        <v>#REF!</v>
      </c>
      <c r="C71" s="714"/>
      <c r="D71" s="714"/>
      <c r="E71" s="714"/>
      <c r="F71" s="714"/>
      <c r="G71" s="41"/>
      <c r="H71" s="42" t="s">
        <v>38</v>
      </c>
      <c r="I71" s="42"/>
      <c r="J71" s="42"/>
      <c r="K71" s="776" t="e">
        <f>'Classroom Score Sheet'!#REF!</f>
        <v>#REF!</v>
      </c>
      <c r="L71" s="776"/>
      <c r="M71" s="43"/>
      <c r="N71" s="43"/>
      <c r="O71" s="44"/>
      <c r="P71" s="44"/>
      <c r="Q71" s="43"/>
      <c r="R71" s="45" t="s">
        <v>39</v>
      </c>
      <c r="S71" s="777">
        <f>'Classroom Score Sheet'!Division</f>
        <v>0</v>
      </c>
      <c r="T71" s="777"/>
      <c r="U71" s="45" t="s">
        <v>40</v>
      </c>
      <c r="V71" s="46">
        <f>'Classroom Score Sheet'!Section</f>
        <v>0</v>
      </c>
    </row>
    <row r="72" spans="1:22" s="1" customFormat="1" ht="24.75" customHeight="1">
      <c r="A72" s="551"/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</row>
    <row r="73" spans="1:22" s="1" customFormat="1" ht="30" customHeight="1">
      <c r="A73" s="719" t="s">
        <v>15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/>
      <c r="U73" s="720"/>
      <c r="V73" s="721"/>
    </row>
    <row r="74" spans="1:22" s="1" customFormat="1" ht="30" customHeight="1">
      <c r="A74" s="522" t="s">
        <v>0</v>
      </c>
      <c r="B74" s="515" t="s">
        <v>21</v>
      </c>
      <c r="C74" s="522" t="s">
        <v>4</v>
      </c>
      <c r="D74" s="522" t="s">
        <v>5</v>
      </c>
      <c r="E74" s="774" t="s">
        <v>41</v>
      </c>
      <c r="F74" s="765" t="s">
        <v>42</v>
      </c>
      <c r="G74" s="766"/>
      <c r="H74" s="767"/>
      <c r="I74" s="765" t="s">
        <v>43</v>
      </c>
      <c r="J74" s="766"/>
      <c r="K74" s="767"/>
      <c r="L74" s="765" t="s">
        <v>44</v>
      </c>
      <c r="M74" s="766"/>
      <c r="N74" s="767"/>
      <c r="O74" s="765" t="s">
        <v>45</v>
      </c>
      <c r="P74" s="766"/>
      <c r="Q74" s="767"/>
      <c r="R74" s="765" t="s">
        <v>46</v>
      </c>
      <c r="S74" s="766"/>
      <c r="T74" s="767"/>
      <c r="U74" s="522" t="s">
        <v>6</v>
      </c>
      <c r="V74" s="2"/>
    </row>
    <row r="75" spans="1:22" s="1" customFormat="1" ht="30" customHeight="1">
      <c r="A75" s="523"/>
      <c r="B75" s="516"/>
      <c r="C75" s="523"/>
      <c r="D75" s="523"/>
      <c r="E75" s="775"/>
      <c r="F75" s="47" t="s">
        <v>47</v>
      </c>
      <c r="G75" s="47" t="s">
        <v>48</v>
      </c>
      <c r="H75" s="47" t="s">
        <v>49</v>
      </c>
      <c r="I75" s="47" t="s">
        <v>47</v>
      </c>
      <c r="J75" s="47" t="s">
        <v>48</v>
      </c>
      <c r="K75" s="47" t="s">
        <v>49</v>
      </c>
      <c r="L75" s="47" t="s">
        <v>47</v>
      </c>
      <c r="M75" s="47" t="s">
        <v>48</v>
      </c>
      <c r="N75" s="47" t="s">
        <v>49</v>
      </c>
      <c r="O75" s="47" t="s">
        <v>47</v>
      </c>
      <c r="P75" s="47" t="s">
        <v>48</v>
      </c>
      <c r="Q75" s="47" t="s">
        <v>49</v>
      </c>
      <c r="R75" s="47" t="s">
        <v>47</v>
      </c>
      <c r="S75" s="47" t="s">
        <v>48</v>
      </c>
      <c r="T75" s="47" t="s">
        <v>49</v>
      </c>
      <c r="U75" s="523"/>
      <c r="V75" s="10" t="s">
        <v>7</v>
      </c>
    </row>
    <row r="76" spans="1:22" s="1" customFormat="1" ht="30" customHeight="1">
      <c r="A76" s="70" t="e">
        <f>'Classroom Score Sheet'!A76</f>
        <v>#REF!</v>
      </c>
      <c r="B76" s="70" t="e">
        <f>'Classroom Score Sheet'!B76</f>
        <v>#REF!</v>
      </c>
      <c r="C76" s="71" t="e">
        <f>'Classroom Score Sheet'!C76</f>
        <v>#REF!</v>
      </c>
      <c r="D76" s="48"/>
      <c r="E76" s="49"/>
      <c r="F76" s="50"/>
      <c r="G76" s="51"/>
      <c r="H76" s="52"/>
      <c r="I76" s="50"/>
      <c r="J76" s="51"/>
      <c r="K76" s="52"/>
      <c r="L76" s="50"/>
      <c r="M76" s="51"/>
      <c r="N76" s="52"/>
      <c r="O76" s="50"/>
      <c r="P76" s="51"/>
      <c r="Q76" s="52"/>
      <c r="R76" s="50"/>
      <c r="S76" s="51"/>
      <c r="T76" s="53"/>
      <c r="U76" s="54"/>
      <c r="V76" s="11" t="s">
        <v>8</v>
      </c>
    </row>
    <row r="77" spans="1:22" s="1" customFormat="1" ht="30" customHeight="1">
      <c r="A77" s="70" t="e">
        <f>'Classroom Score Sheet'!A77</f>
        <v>#REF!</v>
      </c>
      <c r="B77" s="70" t="e">
        <f>'Classroom Score Sheet'!B77</f>
        <v>#REF!</v>
      </c>
      <c r="C77" s="71" t="e">
        <f>'Classroom Score Sheet'!C77</f>
        <v>#REF!</v>
      </c>
      <c r="D77" s="55"/>
      <c r="E77" s="53"/>
      <c r="F77" s="50"/>
      <c r="G77" s="51"/>
      <c r="H77" s="52"/>
      <c r="I77" s="50"/>
      <c r="J77" s="51"/>
      <c r="K77" s="52"/>
      <c r="L77" s="50"/>
      <c r="M77" s="51"/>
      <c r="N77" s="52"/>
      <c r="O77" s="50"/>
      <c r="P77" s="51"/>
      <c r="Q77" s="52"/>
      <c r="R77" s="50"/>
      <c r="S77" s="51"/>
      <c r="T77" s="53"/>
      <c r="U77" s="54"/>
      <c r="V77" s="11" t="s">
        <v>7</v>
      </c>
    </row>
    <row r="78" spans="1:22" s="1" customFormat="1" ht="30" customHeight="1">
      <c r="A78" s="70" t="e">
        <f>'Classroom Score Sheet'!A78</f>
        <v>#REF!</v>
      </c>
      <c r="B78" s="70" t="e">
        <f>'Classroom Score Sheet'!B78</f>
        <v>#REF!</v>
      </c>
      <c r="C78" s="71" t="e">
        <f>'Classroom Score Sheet'!C78</f>
        <v>#REF!</v>
      </c>
      <c r="D78" s="55"/>
      <c r="E78" s="53"/>
      <c r="F78" s="50"/>
      <c r="G78" s="51"/>
      <c r="H78" s="52"/>
      <c r="I78" s="50"/>
      <c r="J78" s="51"/>
      <c r="K78" s="52"/>
      <c r="L78" s="50"/>
      <c r="M78" s="51"/>
      <c r="N78" s="52"/>
      <c r="O78" s="50"/>
      <c r="P78" s="51"/>
      <c r="Q78" s="52"/>
      <c r="R78" s="50"/>
      <c r="S78" s="51"/>
      <c r="T78" s="53"/>
      <c r="U78" s="54"/>
      <c r="V78" s="11" t="s">
        <v>9</v>
      </c>
    </row>
    <row r="79" spans="1:22" s="1" customFormat="1" ht="30" customHeight="1">
      <c r="A79" s="70" t="e">
        <f>'Classroom Score Sheet'!A79</f>
        <v>#REF!</v>
      </c>
      <c r="B79" s="70" t="e">
        <f>'Classroom Score Sheet'!B79</f>
        <v>#REF!</v>
      </c>
      <c r="C79" s="71" t="e">
        <f>'Classroom Score Sheet'!C79</f>
        <v>#REF!</v>
      </c>
      <c r="D79" s="56"/>
      <c r="E79" s="57"/>
      <c r="F79" s="50"/>
      <c r="G79" s="51"/>
      <c r="H79" s="52"/>
      <c r="I79" s="50"/>
      <c r="J79" s="51"/>
      <c r="K79" s="52"/>
      <c r="L79" s="50"/>
      <c r="M79" s="51"/>
      <c r="N79" s="52"/>
      <c r="O79" s="50"/>
      <c r="P79" s="51"/>
      <c r="Q79" s="52"/>
      <c r="R79" s="50"/>
      <c r="S79" s="51"/>
      <c r="T79" s="53"/>
      <c r="U79" s="54"/>
      <c r="V79" s="11" t="s">
        <v>10</v>
      </c>
    </row>
    <row r="80" spans="1:22" s="1" customFormat="1" ht="30" customHeight="1">
      <c r="A80" s="768" t="s">
        <v>50</v>
      </c>
      <c r="B80" s="769"/>
      <c r="C80" s="770"/>
      <c r="D80" s="39"/>
      <c r="E80" s="771"/>
      <c r="F80" s="772"/>
      <c r="G80" s="773"/>
      <c r="H80" s="53"/>
      <c r="I80" s="771"/>
      <c r="J80" s="773"/>
      <c r="K80" s="53"/>
      <c r="L80" s="771"/>
      <c r="M80" s="773"/>
      <c r="N80" s="53"/>
      <c r="O80" s="771"/>
      <c r="P80" s="773"/>
      <c r="Q80" s="53"/>
      <c r="R80" s="771"/>
      <c r="S80" s="773"/>
      <c r="T80" s="53"/>
      <c r="U80" s="58"/>
      <c r="V80" s="522"/>
    </row>
    <row r="81" spans="1:22" s="1" customFormat="1" ht="39" customHeight="1">
      <c r="A81" s="38" t="s">
        <v>51</v>
      </c>
      <c r="B81" s="763" t="s">
        <v>52</v>
      </c>
      <c r="C81" s="763"/>
      <c r="D81" s="763"/>
      <c r="E81" s="764"/>
      <c r="F81" s="739"/>
      <c r="G81" s="762"/>
      <c r="H81" s="740"/>
      <c r="I81" s="739"/>
      <c r="J81" s="762"/>
      <c r="K81" s="740"/>
      <c r="L81" s="739"/>
      <c r="M81" s="762"/>
      <c r="N81" s="740"/>
      <c r="O81" s="739"/>
      <c r="P81" s="762"/>
      <c r="Q81" s="740"/>
      <c r="R81" s="739"/>
      <c r="S81" s="762"/>
      <c r="T81" s="740"/>
      <c r="U81" s="59"/>
      <c r="V81" s="523"/>
    </row>
    <row r="82" spans="1:22" s="1" customFormat="1" ht="30" customHeight="1">
      <c r="A82" s="757" t="s">
        <v>53</v>
      </c>
      <c r="B82" s="485"/>
      <c r="C82" s="485"/>
      <c r="D82" s="485"/>
      <c r="E82" s="486"/>
      <c r="F82" s="759"/>
      <c r="G82" s="760"/>
      <c r="H82" s="761"/>
      <c r="I82" s="759"/>
      <c r="J82" s="760"/>
      <c r="K82" s="761"/>
      <c r="L82" s="759"/>
      <c r="M82" s="760"/>
      <c r="N82" s="761"/>
      <c r="O82" s="759"/>
      <c r="P82" s="760"/>
      <c r="Q82" s="761"/>
      <c r="R82" s="759"/>
      <c r="S82" s="760"/>
      <c r="T82" s="761"/>
      <c r="U82" s="689"/>
      <c r="V82" s="690"/>
    </row>
    <row r="83" spans="1:22" s="1" customFormat="1" ht="30" customHeight="1">
      <c r="A83" s="757" t="s">
        <v>54</v>
      </c>
      <c r="B83" s="485"/>
      <c r="C83" s="485"/>
      <c r="D83" s="485"/>
      <c r="E83" s="486"/>
      <c r="F83" s="759"/>
      <c r="G83" s="760"/>
      <c r="H83" s="761"/>
      <c r="I83" s="759"/>
      <c r="J83" s="760"/>
      <c r="K83" s="761"/>
      <c r="L83" s="759"/>
      <c r="M83" s="760"/>
      <c r="N83" s="761"/>
      <c r="O83" s="759"/>
      <c r="P83" s="760"/>
      <c r="Q83" s="761"/>
      <c r="R83" s="759"/>
      <c r="S83" s="760"/>
      <c r="T83" s="761"/>
      <c r="U83" s="533"/>
      <c r="V83" s="534"/>
    </row>
    <row r="84" spans="1:22" s="1" customFormat="1" ht="43.5" customHeight="1">
      <c r="A84" s="744" t="s">
        <v>55</v>
      </c>
      <c r="B84" s="745"/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6"/>
    </row>
    <row r="85" spans="1:22" ht="12.75">
      <c r="A85" s="758" t="s">
        <v>56</v>
      </c>
      <c r="B85" s="758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</row>
    <row r="86" spans="1:20" ht="12.75">
      <c r="A86" s="748" t="s">
        <v>57</v>
      </c>
      <c r="B86" s="748"/>
      <c r="C86" s="748"/>
      <c r="D86" s="748"/>
      <c r="E86" s="748"/>
      <c r="F86" s="748"/>
      <c r="G86" s="748"/>
      <c r="H86" s="748"/>
      <c r="I86" s="748"/>
      <c r="J86" s="748"/>
      <c r="K86" s="748"/>
      <c r="L86" s="748"/>
      <c r="M86" s="748"/>
      <c r="N86" s="748"/>
      <c r="O86" s="748"/>
      <c r="P86" s="748"/>
      <c r="Q86" s="748"/>
      <c r="R86" s="748"/>
      <c r="S86" s="748"/>
      <c r="T86" s="748"/>
    </row>
    <row r="87" spans="1:20" ht="12.75" customHeight="1">
      <c r="A87" s="748" t="s">
        <v>58</v>
      </c>
      <c r="B87" s="748"/>
      <c r="C87" s="748"/>
      <c r="D87" s="748"/>
      <c r="E87" s="748"/>
      <c r="F87" s="748"/>
      <c r="G87" s="748"/>
      <c r="H87" s="748"/>
      <c r="I87" s="748"/>
      <c r="J87" s="748"/>
      <c r="K87" s="748"/>
      <c r="L87" s="748"/>
      <c r="M87" s="748"/>
      <c r="N87" s="748"/>
      <c r="O87" s="748"/>
      <c r="P87" s="748"/>
      <c r="Q87" s="748"/>
      <c r="R87" s="748"/>
      <c r="S87" s="748"/>
      <c r="T87" s="748"/>
    </row>
    <row r="88" spans="1:20" ht="12.75" customHeight="1">
      <c r="A88" s="748" t="s">
        <v>59</v>
      </c>
      <c r="B88" s="748"/>
      <c r="C88" s="748"/>
      <c r="D88" s="748"/>
      <c r="E88" s="748"/>
      <c r="F88" s="748"/>
      <c r="G88" s="748"/>
      <c r="H88" s="748"/>
      <c r="I88" s="748"/>
      <c r="J88" s="748"/>
      <c r="K88" s="748"/>
      <c r="L88" s="748"/>
      <c r="M88" s="748"/>
      <c r="N88" s="748"/>
      <c r="O88" s="748"/>
      <c r="P88" s="748"/>
      <c r="Q88" s="748"/>
      <c r="R88" s="748"/>
      <c r="S88" s="748"/>
      <c r="T88" s="748"/>
    </row>
    <row r="89" spans="1:20" ht="12.75" customHeight="1">
      <c r="A89" s="748" t="s">
        <v>60</v>
      </c>
      <c r="B89" s="748"/>
      <c r="C89" s="748"/>
      <c r="D89" s="748"/>
      <c r="E89" s="748"/>
      <c r="F89" s="748"/>
      <c r="G89" s="748"/>
      <c r="H89" s="748"/>
      <c r="I89" s="748"/>
      <c r="J89" s="748"/>
      <c r="K89" s="748"/>
      <c r="L89" s="748"/>
      <c r="M89" s="748"/>
      <c r="N89" s="748"/>
      <c r="O89" s="748"/>
      <c r="P89" s="748"/>
      <c r="Q89" s="748"/>
      <c r="R89" s="748"/>
      <c r="S89" s="748"/>
      <c r="T89" s="748"/>
    </row>
    <row r="90" ht="12.75" customHeight="1"/>
    <row r="91" spans="1:22" ht="30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106" spans="1:22" s="1" customFormat="1" ht="30" customHeight="1">
      <c r="A106" s="40" t="s">
        <v>37</v>
      </c>
      <c r="B106" s="714" t="e">
        <f>'Classroom Score Sheet'!C106</f>
        <v>#REF!</v>
      </c>
      <c r="C106" s="714"/>
      <c r="D106" s="714"/>
      <c r="E106" s="714"/>
      <c r="F106" s="714"/>
      <c r="G106" s="41"/>
      <c r="H106" s="42" t="s">
        <v>38</v>
      </c>
      <c r="I106" s="42"/>
      <c r="J106" s="42"/>
      <c r="K106" s="776" t="e">
        <f>'Classroom Score Sheet'!#REF!</f>
        <v>#REF!</v>
      </c>
      <c r="L106" s="776"/>
      <c r="M106" s="43"/>
      <c r="N106" s="43"/>
      <c r="O106" s="44"/>
      <c r="P106" s="44"/>
      <c r="Q106" s="43"/>
      <c r="R106" s="45" t="s">
        <v>39</v>
      </c>
      <c r="S106" s="777">
        <f>'Classroom Score Sheet'!Division</f>
        <v>0</v>
      </c>
      <c r="T106" s="777"/>
      <c r="U106" s="45" t="s">
        <v>40</v>
      </c>
      <c r="V106" s="46">
        <f>'Classroom Score Sheet'!Section</f>
        <v>0</v>
      </c>
    </row>
    <row r="107" spans="1:22" s="1" customFormat="1" ht="24.75" customHeight="1">
      <c r="A107" s="551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</row>
    <row r="108" spans="1:22" s="1" customFormat="1" ht="30" customHeight="1">
      <c r="A108" s="719" t="s">
        <v>15</v>
      </c>
      <c r="B108" s="720"/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0"/>
      <c r="O108" s="720"/>
      <c r="P108" s="720"/>
      <c r="Q108" s="720"/>
      <c r="R108" s="720"/>
      <c r="S108" s="720"/>
      <c r="T108" s="720"/>
      <c r="U108" s="720"/>
      <c r="V108" s="721"/>
    </row>
    <row r="109" spans="1:22" s="1" customFormat="1" ht="30" customHeight="1">
      <c r="A109" s="522" t="s">
        <v>0</v>
      </c>
      <c r="B109" s="515" t="s">
        <v>21</v>
      </c>
      <c r="C109" s="522" t="s">
        <v>4</v>
      </c>
      <c r="D109" s="522" t="s">
        <v>5</v>
      </c>
      <c r="E109" s="774" t="s">
        <v>41</v>
      </c>
      <c r="F109" s="765" t="s">
        <v>42</v>
      </c>
      <c r="G109" s="766"/>
      <c r="H109" s="767"/>
      <c r="I109" s="765" t="s">
        <v>43</v>
      </c>
      <c r="J109" s="766"/>
      <c r="K109" s="767"/>
      <c r="L109" s="765" t="s">
        <v>44</v>
      </c>
      <c r="M109" s="766"/>
      <c r="N109" s="767"/>
      <c r="O109" s="765" t="s">
        <v>45</v>
      </c>
      <c r="P109" s="766"/>
      <c r="Q109" s="767"/>
      <c r="R109" s="765" t="s">
        <v>46</v>
      </c>
      <c r="S109" s="766"/>
      <c r="T109" s="767"/>
      <c r="U109" s="522" t="s">
        <v>6</v>
      </c>
      <c r="V109" s="2"/>
    </row>
    <row r="110" spans="1:22" s="1" customFormat="1" ht="30" customHeight="1">
      <c r="A110" s="523"/>
      <c r="B110" s="516"/>
      <c r="C110" s="523"/>
      <c r="D110" s="523"/>
      <c r="E110" s="775"/>
      <c r="F110" s="47" t="s">
        <v>47</v>
      </c>
      <c r="G110" s="47" t="s">
        <v>48</v>
      </c>
      <c r="H110" s="47" t="s">
        <v>49</v>
      </c>
      <c r="I110" s="47" t="s">
        <v>47</v>
      </c>
      <c r="J110" s="47" t="s">
        <v>48</v>
      </c>
      <c r="K110" s="47" t="s">
        <v>49</v>
      </c>
      <c r="L110" s="47" t="s">
        <v>47</v>
      </c>
      <c r="M110" s="47" t="s">
        <v>48</v>
      </c>
      <c r="N110" s="47" t="s">
        <v>49</v>
      </c>
      <c r="O110" s="47" t="s">
        <v>47</v>
      </c>
      <c r="P110" s="47" t="s">
        <v>48</v>
      </c>
      <c r="Q110" s="47" t="s">
        <v>49</v>
      </c>
      <c r="R110" s="47" t="s">
        <v>47</v>
      </c>
      <c r="S110" s="47" t="s">
        <v>48</v>
      </c>
      <c r="T110" s="47" t="s">
        <v>49</v>
      </c>
      <c r="U110" s="523"/>
      <c r="V110" s="10" t="s">
        <v>7</v>
      </c>
    </row>
    <row r="111" spans="1:22" s="1" customFormat="1" ht="30" customHeight="1">
      <c r="A111" s="70" t="e">
        <f>'Classroom Score Sheet'!A111</f>
        <v>#REF!</v>
      </c>
      <c r="B111" s="70" t="e">
        <f>'Classroom Score Sheet'!B111</f>
        <v>#REF!</v>
      </c>
      <c r="C111" s="71" t="e">
        <f>'Classroom Score Sheet'!C111</f>
        <v>#REF!</v>
      </c>
      <c r="D111" s="48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O111" s="50"/>
      <c r="P111" s="51"/>
      <c r="Q111" s="52"/>
      <c r="R111" s="50"/>
      <c r="S111" s="51"/>
      <c r="T111" s="53"/>
      <c r="U111" s="54"/>
      <c r="V111" s="11" t="s">
        <v>8</v>
      </c>
    </row>
    <row r="112" spans="1:22" s="1" customFormat="1" ht="30" customHeight="1">
      <c r="A112" s="70" t="e">
        <f>'Classroom Score Sheet'!A112</f>
        <v>#REF!</v>
      </c>
      <c r="B112" s="70" t="e">
        <f>'Classroom Score Sheet'!B112</f>
        <v>#REF!</v>
      </c>
      <c r="C112" s="71" t="e">
        <f>'Classroom Score Sheet'!C112</f>
        <v>#REF!</v>
      </c>
      <c r="D112" s="55"/>
      <c r="E112" s="53"/>
      <c r="F112" s="50"/>
      <c r="G112" s="51"/>
      <c r="H112" s="52"/>
      <c r="I112" s="50"/>
      <c r="J112" s="51"/>
      <c r="K112" s="52"/>
      <c r="L112" s="50"/>
      <c r="M112" s="51"/>
      <c r="N112" s="52"/>
      <c r="O112" s="50"/>
      <c r="P112" s="51"/>
      <c r="Q112" s="52"/>
      <c r="R112" s="50"/>
      <c r="S112" s="51"/>
      <c r="T112" s="53"/>
      <c r="U112" s="54"/>
      <c r="V112" s="11" t="s">
        <v>7</v>
      </c>
    </row>
    <row r="113" spans="1:22" s="1" customFormat="1" ht="30" customHeight="1">
      <c r="A113" s="70" t="e">
        <f>'Classroom Score Sheet'!A113</f>
        <v>#REF!</v>
      </c>
      <c r="B113" s="70" t="e">
        <f>'Classroom Score Sheet'!B113</f>
        <v>#REF!</v>
      </c>
      <c r="C113" s="71" t="e">
        <f>'Classroom Score Sheet'!C113</f>
        <v>#REF!</v>
      </c>
      <c r="D113" s="55"/>
      <c r="E113" s="53"/>
      <c r="F113" s="50"/>
      <c r="G113" s="51"/>
      <c r="H113" s="52"/>
      <c r="I113" s="50"/>
      <c r="J113" s="51"/>
      <c r="K113" s="52"/>
      <c r="L113" s="50"/>
      <c r="M113" s="51"/>
      <c r="N113" s="52"/>
      <c r="O113" s="50"/>
      <c r="P113" s="51"/>
      <c r="Q113" s="52"/>
      <c r="R113" s="50"/>
      <c r="S113" s="51"/>
      <c r="T113" s="53"/>
      <c r="U113" s="54"/>
      <c r="V113" s="11" t="s">
        <v>9</v>
      </c>
    </row>
    <row r="114" spans="1:22" s="1" customFormat="1" ht="30" customHeight="1">
      <c r="A114" s="70" t="e">
        <f>'Classroom Score Sheet'!A114</f>
        <v>#REF!</v>
      </c>
      <c r="B114" s="70" t="e">
        <f>'Classroom Score Sheet'!B114</f>
        <v>#REF!</v>
      </c>
      <c r="C114" s="71" t="e">
        <f>'Classroom Score Sheet'!C114</f>
        <v>#REF!</v>
      </c>
      <c r="D114" s="56"/>
      <c r="E114" s="57"/>
      <c r="F114" s="50"/>
      <c r="G114" s="51"/>
      <c r="H114" s="52"/>
      <c r="I114" s="50"/>
      <c r="J114" s="51"/>
      <c r="K114" s="52"/>
      <c r="L114" s="50"/>
      <c r="M114" s="51"/>
      <c r="N114" s="52"/>
      <c r="O114" s="50"/>
      <c r="P114" s="51"/>
      <c r="Q114" s="52"/>
      <c r="R114" s="50"/>
      <c r="S114" s="51"/>
      <c r="T114" s="53"/>
      <c r="U114" s="54"/>
      <c r="V114" s="11" t="s">
        <v>10</v>
      </c>
    </row>
    <row r="115" spans="1:22" s="1" customFormat="1" ht="30" customHeight="1">
      <c r="A115" s="768" t="s">
        <v>50</v>
      </c>
      <c r="B115" s="769"/>
      <c r="C115" s="770"/>
      <c r="D115" s="39"/>
      <c r="E115" s="771"/>
      <c r="F115" s="772"/>
      <c r="G115" s="773"/>
      <c r="H115" s="53"/>
      <c r="I115" s="771"/>
      <c r="J115" s="773"/>
      <c r="K115" s="53"/>
      <c r="L115" s="771"/>
      <c r="M115" s="773"/>
      <c r="N115" s="53"/>
      <c r="O115" s="771"/>
      <c r="P115" s="773"/>
      <c r="Q115" s="53"/>
      <c r="R115" s="771"/>
      <c r="S115" s="773"/>
      <c r="T115" s="53"/>
      <c r="U115" s="58"/>
      <c r="V115" s="522"/>
    </row>
    <row r="116" spans="1:22" s="1" customFormat="1" ht="39" customHeight="1">
      <c r="A116" s="38" t="s">
        <v>51</v>
      </c>
      <c r="B116" s="763" t="s">
        <v>52</v>
      </c>
      <c r="C116" s="763"/>
      <c r="D116" s="763"/>
      <c r="E116" s="764"/>
      <c r="F116" s="739"/>
      <c r="G116" s="762"/>
      <c r="H116" s="740"/>
      <c r="I116" s="739"/>
      <c r="J116" s="762"/>
      <c r="K116" s="740"/>
      <c r="L116" s="739"/>
      <c r="M116" s="762"/>
      <c r="N116" s="740"/>
      <c r="O116" s="739"/>
      <c r="P116" s="762"/>
      <c r="Q116" s="740"/>
      <c r="R116" s="739"/>
      <c r="S116" s="762"/>
      <c r="T116" s="740"/>
      <c r="U116" s="59"/>
      <c r="V116" s="523"/>
    </row>
    <row r="117" spans="1:22" s="1" customFormat="1" ht="30" customHeight="1">
      <c r="A117" s="757" t="s">
        <v>53</v>
      </c>
      <c r="B117" s="485"/>
      <c r="C117" s="485"/>
      <c r="D117" s="485"/>
      <c r="E117" s="486"/>
      <c r="F117" s="759"/>
      <c r="G117" s="760"/>
      <c r="H117" s="761"/>
      <c r="I117" s="759"/>
      <c r="J117" s="760"/>
      <c r="K117" s="761"/>
      <c r="L117" s="759"/>
      <c r="M117" s="760"/>
      <c r="N117" s="761"/>
      <c r="O117" s="759"/>
      <c r="P117" s="760"/>
      <c r="Q117" s="761"/>
      <c r="R117" s="759"/>
      <c r="S117" s="760"/>
      <c r="T117" s="761"/>
      <c r="U117" s="689"/>
      <c r="V117" s="690"/>
    </row>
    <row r="118" spans="1:22" s="1" customFormat="1" ht="30" customHeight="1">
      <c r="A118" s="757" t="s">
        <v>54</v>
      </c>
      <c r="B118" s="485"/>
      <c r="C118" s="485"/>
      <c r="D118" s="485"/>
      <c r="E118" s="486"/>
      <c r="F118" s="759"/>
      <c r="G118" s="760"/>
      <c r="H118" s="761"/>
      <c r="I118" s="759"/>
      <c r="J118" s="760"/>
      <c r="K118" s="761"/>
      <c r="L118" s="759"/>
      <c r="M118" s="760"/>
      <c r="N118" s="761"/>
      <c r="O118" s="759"/>
      <c r="P118" s="760"/>
      <c r="Q118" s="761"/>
      <c r="R118" s="759"/>
      <c r="S118" s="760"/>
      <c r="T118" s="761"/>
      <c r="U118" s="533"/>
      <c r="V118" s="534"/>
    </row>
    <row r="119" spans="1:22" s="1" customFormat="1" ht="43.5" customHeight="1">
      <c r="A119" s="744" t="s">
        <v>55</v>
      </c>
      <c r="B119" s="745"/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  <c r="U119" s="745"/>
      <c r="V119" s="746"/>
    </row>
    <row r="120" spans="1:22" ht="12.75">
      <c r="A120" s="758" t="s">
        <v>56</v>
      </c>
      <c r="B120" s="758"/>
      <c r="C120" s="758"/>
      <c r="D120" s="758"/>
      <c r="E120" s="758"/>
      <c r="F120" s="758"/>
      <c r="G120" s="758"/>
      <c r="H120" s="758"/>
      <c r="I120" s="758"/>
      <c r="J120" s="758"/>
      <c r="K120" s="758"/>
      <c r="L120" s="758"/>
      <c r="M120" s="758"/>
      <c r="N120" s="758"/>
      <c r="O120" s="758"/>
      <c r="P120" s="758"/>
      <c r="Q120" s="758"/>
      <c r="R120" s="758"/>
      <c r="S120" s="758"/>
      <c r="T120" s="758"/>
      <c r="U120" s="758"/>
      <c r="V120" s="758"/>
    </row>
    <row r="121" spans="1:20" ht="12.75">
      <c r="A121" s="748" t="s">
        <v>57</v>
      </c>
      <c r="B121" s="748"/>
      <c r="C121" s="748"/>
      <c r="D121" s="748"/>
      <c r="E121" s="748"/>
      <c r="F121" s="748"/>
      <c r="G121" s="748"/>
      <c r="H121" s="748"/>
      <c r="I121" s="748"/>
      <c r="J121" s="748"/>
      <c r="K121" s="748"/>
      <c r="L121" s="748"/>
      <c r="M121" s="748"/>
      <c r="N121" s="748"/>
      <c r="O121" s="748"/>
      <c r="P121" s="748"/>
      <c r="Q121" s="748"/>
      <c r="R121" s="748"/>
      <c r="S121" s="748"/>
      <c r="T121" s="748"/>
    </row>
    <row r="122" spans="1:20" ht="12.75" customHeight="1">
      <c r="A122" s="748" t="s">
        <v>58</v>
      </c>
      <c r="B122" s="748"/>
      <c r="C122" s="748"/>
      <c r="D122" s="748"/>
      <c r="E122" s="748"/>
      <c r="F122" s="748"/>
      <c r="G122" s="748"/>
      <c r="H122" s="748"/>
      <c r="I122" s="748"/>
      <c r="J122" s="748"/>
      <c r="K122" s="748"/>
      <c r="L122" s="748"/>
      <c r="M122" s="748"/>
      <c r="N122" s="748"/>
      <c r="O122" s="748"/>
      <c r="P122" s="748"/>
      <c r="Q122" s="748"/>
      <c r="R122" s="748"/>
      <c r="S122" s="748"/>
      <c r="T122" s="748"/>
    </row>
    <row r="123" spans="1:20" ht="12.75" customHeight="1">
      <c r="A123" s="748" t="s">
        <v>59</v>
      </c>
      <c r="B123" s="748"/>
      <c r="C123" s="748"/>
      <c r="D123" s="748"/>
      <c r="E123" s="748"/>
      <c r="F123" s="748"/>
      <c r="G123" s="748"/>
      <c r="H123" s="748"/>
      <c r="I123" s="748"/>
      <c r="J123" s="748"/>
      <c r="K123" s="748"/>
      <c r="L123" s="748"/>
      <c r="M123" s="748"/>
      <c r="N123" s="748"/>
      <c r="O123" s="748"/>
      <c r="P123" s="748"/>
      <c r="Q123" s="748"/>
      <c r="R123" s="748"/>
      <c r="S123" s="748"/>
      <c r="T123" s="748"/>
    </row>
    <row r="124" spans="1:20" ht="12.75" customHeight="1">
      <c r="A124" s="748" t="s">
        <v>60</v>
      </c>
      <c r="B124" s="748"/>
      <c r="C124" s="748"/>
      <c r="D124" s="748"/>
      <c r="E124" s="748"/>
      <c r="F124" s="748"/>
      <c r="G124" s="748"/>
      <c r="H124" s="748"/>
      <c r="I124" s="748"/>
      <c r="J124" s="748"/>
      <c r="K124" s="748"/>
      <c r="L124" s="748"/>
      <c r="M124" s="748"/>
      <c r="N124" s="748"/>
      <c r="O124" s="748"/>
      <c r="P124" s="748"/>
      <c r="Q124" s="748"/>
      <c r="R124" s="748"/>
      <c r="S124" s="748"/>
      <c r="T124" s="748"/>
    </row>
    <row r="125" ht="12.75" customHeight="1"/>
    <row r="126" spans="1:22" ht="30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41" spans="1:22" s="1" customFormat="1" ht="30" customHeight="1">
      <c r="A141" s="40" t="s">
        <v>37</v>
      </c>
      <c r="B141" s="714" t="e">
        <f>'Classroom Score Sheet'!C141</f>
        <v>#REF!</v>
      </c>
      <c r="C141" s="714"/>
      <c r="D141" s="714"/>
      <c r="E141" s="714"/>
      <c r="F141" s="714"/>
      <c r="G141" s="41"/>
      <c r="H141" s="42" t="s">
        <v>38</v>
      </c>
      <c r="I141" s="42"/>
      <c r="J141" s="42"/>
      <c r="K141" s="776" t="e">
        <f>'Classroom Score Sheet'!#REF!</f>
        <v>#REF!</v>
      </c>
      <c r="L141" s="776"/>
      <c r="M141" s="43"/>
      <c r="N141" s="43"/>
      <c r="O141" s="44"/>
      <c r="P141" s="44"/>
      <c r="Q141" s="43"/>
      <c r="R141" s="45" t="s">
        <v>39</v>
      </c>
      <c r="S141" s="777">
        <f>'Classroom Score Sheet'!Division</f>
        <v>0</v>
      </c>
      <c r="T141" s="777"/>
      <c r="U141" s="45" t="s">
        <v>40</v>
      </c>
      <c r="V141" s="46">
        <f>'Classroom Score Sheet'!Section</f>
        <v>0</v>
      </c>
    </row>
    <row r="142" spans="1:22" s="1" customFormat="1" ht="24.75" customHeight="1">
      <c r="A142" s="551"/>
      <c r="B142" s="551"/>
      <c r="C142" s="551"/>
      <c r="D142" s="551"/>
      <c r="E142" s="551"/>
      <c r="F142" s="551"/>
      <c r="G142" s="551"/>
      <c r="H142" s="551"/>
      <c r="I142" s="551"/>
      <c r="J142" s="551"/>
      <c r="K142" s="551"/>
      <c r="L142" s="551"/>
      <c r="M142" s="551"/>
      <c r="N142" s="551"/>
      <c r="O142" s="551"/>
      <c r="P142" s="551"/>
      <c r="Q142" s="551"/>
      <c r="R142" s="551"/>
      <c r="S142" s="551"/>
      <c r="T142" s="551"/>
      <c r="U142" s="551"/>
      <c r="V142" s="551"/>
    </row>
    <row r="143" spans="1:22" s="1" customFormat="1" ht="30" customHeight="1">
      <c r="A143" s="719" t="s">
        <v>15</v>
      </c>
      <c r="B143" s="720"/>
      <c r="C143" s="720"/>
      <c r="D143" s="720"/>
      <c r="E143" s="720"/>
      <c r="F143" s="720"/>
      <c r="G143" s="720"/>
      <c r="H143" s="720"/>
      <c r="I143" s="720"/>
      <c r="J143" s="720"/>
      <c r="K143" s="720"/>
      <c r="L143" s="720"/>
      <c r="M143" s="720"/>
      <c r="N143" s="720"/>
      <c r="O143" s="720"/>
      <c r="P143" s="720"/>
      <c r="Q143" s="720"/>
      <c r="R143" s="720"/>
      <c r="S143" s="720"/>
      <c r="T143" s="720"/>
      <c r="U143" s="720"/>
      <c r="V143" s="721"/>
    </row>
    <row r="144" spans="1:22" s="1" customFormat="1" ht="30" customHeight="1">
      <c r="A144" s="522" t="s">
        <v>0</v>
      </c>
      <c r="B144" s="515" t="s">
        <v>21</v>
      </c>
      <c r="C144" s="522" t="s">
        <v>4</v>
      </c>
      <c r="D144" s="522" t="s">
        <v>5</v>
      </c>
      <c r="E144" s="774" t="s">
        <v>41</v>
      </c>
      <c r="F144" s="765" t="s">
        <v>42</v>
      </c>
      <c r="G144" s="766"/>
      <c r="H144" s="767"/>
      <c r="I144" s="765" t="s">
        <v>43</v>
      </c>
      <c r="J144" s="766"/>
      <c r="K144" s="767"/>
      <c r="L144" s="765" t="s">
        <v>44</v>
      </c>
      <c r="M144" s="766"/>
      <c r="N144" s="767"/>
      <c r="O144" s="765" t="s">
        <v>45</v>
      </c>
      <c r="P144" s="766"/>
      <c r="Q144" s="767"/>
      <c r="R144" s="765" t="s">
        <v>46</v>
      </c>
      <c r="S144" s="766"/>
      <c r="T144" s="767"/>
      <c r="U144" s="522" t="s">
        <v>6</v>
      </c>
      <c r="V144" s="2"/>
    </row>
    <row r="145" spans="1:22" s="1" customFormat="1" ht="30" customHeight="1">
      <c r="A145" s="523"/>
      <c r="B145" s="516"/>
      <c r="C145" s="523"/>
      <c r="D145" s="523"/>
      <c r="E145" s="775"/>
      <c r="F145" s="47" t="s">
        <v>47</v>
      </c>
      <c r="G145" s="47" t="s">
        <v>48</v>
      </c>
      <c r="H145" s="47" t="s">
        <v>49</v>
      </c>
      <c r="I145" s="47" t="s">
        <v>47</v>
      </c>
      <c r="J145" s="47" t="s">
        <v>48</v>
      </c>
      <c r="K145" s="47" t="s">
        <v>49</v>
      </c>
      <c r="L145" s="47" t="s">
        <v>47</v>
      </c>
      <c r="M145" s="47" t="s">
        <v>48</v>
      </c>
      <c r="N145" s="47" t="s">
        <v>49</v>
      </c>
      <c r="O145" s="47" t="s">
        <v>47</v>
      </c>
      <c r="P145" s="47" t="s">
        <v>48</v>
      </c>
      <c r="Q145" s="47" t="s">
        <v>49</v>
      </c>
      <c r="R145" s="47" t="s">
        <v>47</v>
      </c>
      <c r="S145" s="47" t="s">
        <v>48</v>
      </c>
      <c r="T145" s="47" t="s">
        <v>49</v>
      </c>
      <c r="U145" s="523"/>
      <c r="V145" s="10" t="s">
        <v>7</v>
      </c>
    </row>
    <row r="146" spans="1:22" s="1" customFormat="1" ht="30" customHeight="1">
      <c r="A146" s="70" t="e">
        <f>'Classroom Score Sheet'!A146</f>
        <v>#REF!</v>
      </c>
      <c r="B146" s="70" t="e">
        <f>'Classroom Score Sheet'!B146</f>
        <v>#REF!</v>
      </c>
      <c r="C146" s="71" t="e">
        <f>'Classroom Score Sheet'!C146</f>
        <v>#REF!</v>
      </c>
      <c r="D146" s="48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3"/>
      <c r="U146" s="54"/>
      <c r="V146" s="11" t="s">
        <v>8</v>
      </c>
    </row>
    <row r="147" spans="1:22" s="1" customFormat="1" ht="30" customHeight="1">
      <c r="A147" s="70" t="e">
        <f>'Classroom Score Sheet'!A147</f>
        <v>#REF!</v>
      </c>
      <c r="B147" s="70" t="e">
        <f>'Classroom Score Sheet'!B147</f>
        <v>#REF!</v>
      </c>
      <c r="C147" s="71" t="e">
        <f>'Classroom Score Sheet'!C147</f>
        <v>#REF!</v>
      </c>
      <c r="D147" s="55"/>
      <c r="E147" s="53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3"/>
      <c r="U147" s="54"/>
      <c r="V147" s="11" t="s">
        <v>7</v>
      </c>
    </row>
    <row r="148" spans="1:22" s="1" customFormat="1" ht="30" customHeight="1">
      <c r="A148" s="70" t="e">
        <f>'Classroom Score Sheet'!A148</f>
        <v>#REF!</v>
      </c>
      <c r="B148" s="70" t="e">
        <f>'Classroom Score Sheet'!B148</f>
        <v>#REF!</v>
      </c>
      <c r="C148" s="71" t="e">
        <f>'Classroom Score Sheet'!C148</f>
        <v>#REF!</v>
      </c>
      <c r="D148" s="55"/>
      <c r="E148" s="53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3"/>
      <c r="U148" s="54"/>
      <c r="V148" s="11" t="s">
        <v>9</v>
      </c>
    </row>
    <row r="149" spans="1:22" s="1" customFormat="1" ht="30" customHeight="1">
      <c r="A149" s="70" t="e">
        <f>'Classroom Score Sheet'!A149</f>
        <v>#REF!</v>
      </c>
      <c r="B149" s="70" t="e">
        <f>'Classroom Score Sheet'!B149</f>
        <v>#REF!</v>
      </c>
      <c r="C149" s="71" t="e">
        <f>'Classroom Score Sheet'!C149</f>
        <v>#REF!</v>
      </c>
      <c r="D149" s="56"/>
      <c r="E149" s="57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3"/>
      <c r="U149" s="54"/>
      <c r="V149" s="11" t="s">
        <v>10</v>
      </c>
    </row>
    <row r="150" spans="1:22" s="1" customFormat="1" ht="30" customHeight="1">
      <c r="A150" s="768" t="s">
        <v>50</v>
      </c>
      <c r="B150" s="769"/>
      <c r="C150" s="770"/>
      <c r="D150" s="39"/>
      <c r="E150" s="771"/>
      <c r="F150" s="772"/>
      <c r="G150" s="773"/>
      <c r="H150" s="53"/>
      <c r="I150" s="771"/>
      <c r="J150" s="773"/>
      <c r="K150" s="53"/>
      <c r="L150" s="771"/>
      <c r="M150" s="773"/>
      <c r="N150" s="53"/>
      <c r="O150" s="771"/>
      <c r="P150" s="773"/>
      <c r="Q150" s="53"/>
      <c r="R150" s="771"/>
      <c r="S150" s="773"/>
      <c r="T150" s="53"/>
      <c r="U150" s="58"/>
      <c r="V150" s="522"/>
    </row>
    <row r="151" spans="1:22" s="1" customFormat="1" ht="39" customHeight="1">
      <c r="A151" s="38" t="s">
        <v>51</v>
      </c>
      <c r="B151" s="763" t="s">
        <v>52</v>
      </c>
      <c r="C151" s="763"/>
      <c r="D151" s="763"/>
      <c r="E151" s="764"/>
      <c r="F151" s="739"/>
      <c r="G151" s="762"/>
      <c r="H151" s="740"/>
      <c r="I151" s="739"/>
      <c r="J151" s="762"/>
      <c r="K151" s="740"/>
      <c r="L151" s="739"/>
      <c r="M151" s="762"/>
      <c r="N151" s="740"/>
      <c r="O151" s="739"/>
      <c r="P151" s="762"/>
      <c r="Q151" s="740"/>
      <c r="R151" s="739"/>
      <c r="S151" s="762"/>
      <c r="T151" s="740"/>
      <c r="U151" s="59"/>
      <c r="V151" s="523"/>
    </row>
    <row r="152" spans="1:22" s="1" customFormat="1" ht="30" customHeight="1">
      <c r="A152" s="757" t="s">
        <v>53</v>
      </c>
      <c r="B152" s="485"/>
      <c r="C152" s="485"/>
      <c r="D152" s="485"/>
      <c r="E152" s="486"/>
      <c r="F152" s="759"/>
      <c r="G152" s="760"/>
      <c r="H152" s="761"/>
      <c r="I152" s="759"/>
      <c r="J152" s="760"/>
      <c r="K152" s="761"/>
      <c r="L152" s="759"/>
      <c r="M152" s="760"/>
      <c r="N152" s="761"/>
      <c r="O152" s="759"/>
      <c r="P152" s="760"/>
      <c r="Q152" s="761"/>
      <c r="R152" s="759"/>
      <c r="S152" s="760"/>
      <c r="T152" s="761"/>
      <c r="U152" s="689"/>
      <c r="V152" s="690"/>
    </row>
    <row r="153" spans="1:22" s="1" customFormat="1" ht="30" customHeight="1">
      <c r="A153" s="757" t="s">
        <v>54</v>
      </c>
      <c r="B153" s="485"/>
      <c r="C153" s="485"/>
      <c r="D153" s="485"/>
      <c r="E153" s="486"/>
      <c r="F153" s="759"/>
      <c r="G153" s="760"/>
      <c r="H153" s="761"/>
      <c r="I153" s="759"/>
      <c r="J153" s="760"/>
      <c r="K153" s="761"/>
      <c r="L153" s="759"/>
      <c r="M153" s="760"/>
      <c r="N153" s="761"/>
      <c r="O153" s="759"/>
      <c r="P153" s="760"/>
      <c r="Q153" s="761"/>
      <c r="R153" s="759"/>
      <c r="S153" s="760"/>
      <c r="T153" s="761"/>
      <c r="U153" s="533"/>
      <c r="V153" s="534"/>
    </row>
    <row r="154" spans="1:22" s="1" customFormat="1" ht="43.5" customHeight="1">
      <c r="A154" s="744" t="s">
        <v>55</v>
      </c>
      <c r="B154" s="745"/>
      <c r="C154" s="745"/>
      <c r="D154" s="745"/>
      <c r="E154" s="745"/>
      <c r="F154" s="745"/>
      <c r="G154" s="745"/>
      <c r="H154" s="745"/>
      <c r="I154" s="745"/>
      <c r="J154" s="745"/>
      <c r="K154" s="745"/>
      <c r="L154" s="745"/>
      <c r="M154" s="745"/>
      <c r="N154" s="745"/>
      <c r="O154" s="745"/>
      <c r="P154" s="745"/>
      <c r="Q154" s="745"/>
      <c r="R154" s="745"/>
      <c r="S154" s="745"/>
      <c r="T154" s="745"/>
      <c r="U154" s="745"/>
      <c r="V154" s="746"/>
    </row>
    <row r="155" spans="1:22" ht="12.75">
      <c r="A155" s="758" t="s">
        <v>56</v>
      </c>
      <c r="B155" s="758"/>
      <c r="C155" s="758"/>
      <c r="D155" s="758"/>
      <c r="E155" s="758"/>
      <c r="F155" s="758"/>
      <c r="G155" s="758"/>
      <c r="H155" s="758"/>
      <c r="I155" s="758"/>
      <c r="J155" s="758"/>
      <c r="K155" s="758"/>
      <c r="L155" s="758"/>
      <c r="M155" s="758"/>
      <c r="N155" s="758"/>
      <c r="O155" s="758"/>
      <c r="P155" s="758"/>
      <c r="Q155" s="758"/>
      <c r="R155" s="758"/>
      <c r="S155" s="758"/>
      <c r="T155" s="758"/>
      <c r="U155" s="758"/>
      <c r="V155" s="758"/>
    </row>
    <row r="156" spans="1:20" ht="12.75">
      <c r="A156" s="748" t="s">
        <v>57</v>
      </c>
      <c r="B156" s="748"/>
      <c r="C156" s="748"/>
      <c r="D156" s="748"/>
      <c r="E156" s="748"/>
      <c r="F156" s="748"/>
      <c r="G156" s="748"/>
      <c r="H156" s="748"/>
      <c r="I156" s="748"/>
      <c r="J156" s="748"/>
      <c r="K156" s="748"/>
      <c r="L156" s="748"/>
      <c r="M156" s="748"/>
      <c r="N156" s="748"/>
      <c r="O156" s="748"/>
      <c r="P156" s="748"/>
      <c r="Q156" s="748"/>
      <c r="R156" s="748"/>
      <c r="S156" s="748"/>
      <c r="T156" s="748"/>
    </row>
    <row r="157" spans="1:20" ht="12.75" customHeight="1">
      <c r="A157" s="748" t="s">
        <v>58</v>
      </c>
      <c r="B157" s="748"/>
      <c r="C157" s="748"/>
      <c r="D157" s="748"/>
      <c r="E157" s="748"/>
      <c r="F157" s="748"/>
      <c r="G157" s="748"/>
      <c r="H157" s="748"/>
      <c r="I157" s="748"/>
      <c r="J157" s="748"/>
      <c r="K157" s="748"/>
      <c r="L157" s="748"/>
      <c r="M157" s="748"/>
      <c r="N157" s="748"/>
      <c r="O157" s="748"/>
      <c r="P157" s="748"/>
      <c r="Q157" s="748"/>
      <c r="R157" s="748"/>
      <c r="S157" s="748"/>
      <c r="T157" s="748"/>
    </row>
    <row r="158" spans="1:20" ht="12.75" customHeight="1">
      <c r="A158" s="748" t="s">
        <v>59</v>
      </c>
      <c r="B158" s="748"/>
      <c r="C158" s="748"/>
      <c r="D158" s="748"/>
      <c r="E158" s="748"/>
      <c r="F158" s="748"/>
      <c r="G158" s="748"/>
      <c r="H158" s="748"/>
      <c r="I158" s="748"/>
      <c r="J158" s="748"/>
      <c r="K158" s="748"/>
      <c r="L158" s="748"/>
      <c r="M158" s="748"/>
      <c r="N158" s="748"/>
      <c r="O158" s="748"/>
      <c r="P158" s="748"/>
      <c r="Q158" s="748"/>
      <c r="R158" s="748"/>
      <c r="S158" s="748"/>
      <c r="T158" s="748"/>
    </row>
    <row r="159" spans="1:20" ht="12.75" customHeight="1">
      <c r="A159" s="748" t="s">
        <v>60</v>
      </c>
      <c r="B159" s="748"/>
      <c r="C159" s="748"/>
      <c r="D159" s="748"/>
      <c r="E159" s="748"/>
      <c r="F159" s="748"/>
      <c r="G159" s="748"/>
      <c r="H159" s="748"/>
      <c r="I159" s="748"/>
      <c r="J159" s="748"/>
      <c r="K159" s="748"/>
      <c r="L159" s="748"/>
      <c r="M159" s="748"/>
      <c r="N159" s="748"/>
      <c r="O159" s="748"/>
      <c r="P159" s="748"/>
      <c r="Q159" s="748"/>
      <c r="R159" s="748"/>
      <c r="S159" s="748"/>
      <c r="T159" s="748"/>
    </row>
    <row r="160" ht="12.75" customHeight="1"/>
    <row r="161" spans="1:22" ht="30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76" spans="1:22" s="1" customFormat="1" ht="30" customHeight="1">
      <c r="A176" s="40" t="s">
        <v>37</v>
      </c>
      <c r="B176" s="714" t="e">
        <f>'Classroom Score Sheet'!C176</f>
        <v>#REF!</v>
      </c>
      <c r="C176" s="714"/>
      <c r="D176" s="714"/>
      <c r="E176" s="714"/>
      <c r="F176" s="714"/>
      <c r="G176" s="41"/>
      <c r="H176" s="42" t="s">
        <v>38</v>
      </c>
      <c r="I176" s="42"/>
      <c r="J176" s="42"/>
      <c r="K176" s="776" t="e">
        <f>'Classroom Score Sheet'!#REF!</f>
        <v>#REF!</v>
      </c>
      <c r="L176" s="776"/>
      <c r="M176" s="43"/>
      <c r="N176" s="43"/>
      <c r="O176" s="44"/>
      <c r="P176" s="44"/>
      <c r="Q176" s="43"/>
      <c r="R176" s="45" t="s">
        <v>39</v>
      </c>
      <c r="S176" s="777">
        <f>'Classroom Score Sheet'!Division</f>
        <v>0</v>
      </c>
      <c r="T176" s="777"/>
      <c r="U176" s="45" t="s">
        <v>40</v>
      </c>
      <c r="V176" s="46">
        <f>'Classroom Score Sheet'!Section</f>
        <v>0</v>
      </c>
    </row>
    <row r="177" spans="1:22" s="1" customFormat="1" ht="24.75" customHeight="1">
      <c r="A177" s="551"/>
      <c r="B177" s="551"/>
      <c r="C177" s="551"/>
      <c r="D177" s="551"/>
      <c r="E177" s="551"/>
      <c r="F177" s="551"/>
      <c r="G177" s="551"/>
      <c r="H177" s="551"/>
      <c r="I177" s="551"/>
      <c r="J177" s="551"/>
      <c r="K177" s="551"/>
      <c r="L177" s="551"/>
      <c r="M177" s="551"/>
      <c r="N177" s="551"/>
      <c r="O177" s="551"/>
      <c r="P177" s="551"/>
      <c r="Q177" s="551"/>
      <c r="R177" s="551"/>
      <c r="S177" s="551"/>
      <c r="T177" s="551"/>
      <c r="U177" s="551"/>
      <c r="V177" s="551"/>
    </row>
    <row r="178" spans="1:22" s="1" customFormat="1" ht="30" customHeight="1">
      <c r="A178" s="719" t="s">
        <v>15</v>
      </c>
      <c r="B178" s="720"/>
      <c r="C178" s="720"/>
      <c r="D178" s="720"/>
      <c r="E178" s="720"/>
      <c r="F178" s="720"/>
      <c r="G178" s="720"/>
      <c r="H178" s="720"/>
      <c r="I178" s="720"/>
      <c r="J178" s="720"/>
      <c r="K178" s="720"/>
      <c r="L178" s="720"/>
      <c r="M178" s="720"/>
      <c r="N178" s="720"/>
      <c r="O178" s="720"/>
      <c r="P178" s="720"/>
      <c r="Q178" s="720"/>
      <c r="R178" s="720"/>
      <c r="S178" s="720"/>
      <c r="T178" s="720"/>
      <c r="U178" s="720"/>
      <c r="V178" s="721"/>
    </row>
    <row r="179" spans="1:22" s="1" customFormat="1" ht="30" customHeight="1">
      <c r="A179" s="522" t="s">
        <v>0</v>
      </c>
      <c r="B179" s="515" t="s">
        <v>21</v>
      </c>
      <c r="C179" s="522" t="s">
        <v>4</v>
      </c>
      <c r="D179" s="522" t="s">
        <v>5</v>
      </c>
      <c r="E179" s="774" t="s">
        <v>41</v>
      </c>
      <c r="F179" s="765" t="s">
        <v>42</v>
      </c>
      <c r="G179" s="766"/>
      <c r="H179" s="767"/>
      <c r="I179" s="765" t="s">
        <v>43</v>
      </c>
      <c r="J179" s="766"/>
      <c r="K179" s="767"/>
      <c r="L179" s="765" t="s">
        <v>44</v>
      </c>
      <c r="M179" s="766"/>
      <c r="N179" s="767"/>
      <c r="O179" s="765" t="s">
        <v>45</v>
      </c>
      <c r="P179" s="766"/>
      <c r="Q179" s="767"/>
      <c r="R179" s="765" t="s">
        <v>46</v>
      </c>
      <c r="S179" s="766"/>
      <c r="T179" s="767"/>
      <c r="U179" s="522" t="s">
        <v>6</v>
      </c>
      <c r="V179" s="2"/>
    </row>
    <row r="180" spans="1:22" s="1" customFormat="1" ht="30" customHeight="1">
      <c r="A180" s="523"/>
      <c r="B180" s="516"/>
      <c r="C180" s="523"/>
      <c r="D180" s="523"/>
      <c r="E180" s="775"/>
      <c r="F180" s="47" t="s">
        <v>47</v>
      </c>
      <c r="G180" s="47" t="s">
        <v>48</v>
      </c>
      <c r="H180" s="47" t="s">
        <v>49</v>
      </c>
      <c r="I180" s="47" t="s">
        <v>47</v>
      </c>
      <c r="J180" s="47" t="s">
        <v>48</v>
      </c>
      <c r="K180" s="47" t="s">
        <v>49</v>
      </c>
      <c r="L180" s="47" t="s">
        <v>47</v>
      </c>
      <c r="M180" s="47" t="s">
        <v>48</v>
      </c>
      <c r="N180" s="47" t="s">
        <v>49</v>
      </c>
      <c r="O180" s="47" t="s">
        <v>47</v>
      </c>
      <c r="P180" s="47" t="s">
        <v>48</v>
      </c>
      <c r="Q180" s="47" t="s">
        <v>49</v>
      </c>
      <c r="R180" s="47" t="s">
        <v>47</v>
      </c>
      <c r="S180" s="47" t="s">
        <v>48</v>
      </c>
      <c r="T180" s="47" t="s">
        <v>49</v>
      </c>
      <c r="U180" s="523"/>
      <c r="V180" s="10" t="s">
        <v>7</v>
      </c>
    </row>
    <row r="181" spans="1:22" s="1" customFormat="1" ht="30" customHeight="1">
      <c r="A181" s="70" t="e">
        <f>'Classroom Score Sheet'!A181</f>
        <v>#REF!</v>
      </c>
      <c r="B181" s="70" t="e">
        <f>'Classroom Score Sheet'!B181</f>
        <v>#REF!</v>
      </c>
      <c r="C181" s="71" t="e">
        <f>'Classroom Score Sheet'!C181</f>
        <v>#REF!</v>
      </c>
      <c r="D181" s="48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3"/>
      <c r="U181" s="54"/>
      <c r="V181" s="11" t="s">
        <v>8</v>
      </c>
    </row>
    <row r="182" spans="1:22" s="1" customFormat="1" ht="30" customHeight="1">
      <c r="A182" s="70" t="e">
        <f>'Classroom Score Sheet'!A182</f>
        <v>#REF!</v>
      </c>
      <c r="B182" s="70" t="e">
        <f>'Classroom Score Sheet'!B182</f>
        <v>#REF!</v>
      </c>
      <c r="C182" s="71" t="e">
        <f>'Classroom Score Sheet'!C182</f>
        <v>#REF!</v>
      </c>
      <c r="D182" s="55"/>
      <c r="E182" s="53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3"/>
      <c r="U182" s="54"/>
      <c r="V182" s="11" t="s">
        <v>7</v>
      </c>
    </row>
    <row r="183" spans="1:22" s="1" customFormat="1" ht="30" customHeight="1">
      <c r="A183" s="70" t="e">
        <f>'Classroom Score Sheet'!A183</f>
        <v>#REF!</v>
      </c>
      <c r="B183" s="70" t="e">
        <f>'Classroom Score Sheet'!B183</f>
        <v>#REF!</v>
      </c>
      <c r="C183" s="71" t="e">
        <f>'Classroom Score Sheet'!C183</f>
        <v>#REF!</v>
      </c>
      <c r="D183" s="55"/>
      <c r="E183" s="53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3"/>
      <c r="U183" s="54"/>
      <c r="V183" s="11" t="s">
        <v>9</v>
      </c>
    </row>
    <row r="184" spans="1:22" s="1" customFormat="1" ht="30" customHeight="1">
      <c r="A184" s="70" t="e">
        <f>'Classroom Score Sheet'!A184</f>
        <v>#REF!</v>
      </c>
      <c r="B184" s="70" t="e">
        <f>'Classroom Score Sheet'!B184</f>
        <v>#REF!</v>
      </c>
      <c r="C184" s="71" t="e">
        <f>'Classroom Score Sheet'!C184</f>
        <v>#REF!</v>
      </c>
      <c r="D184" s="56"/>
      <c r="E184" s="57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3"/>
      <c r="U184" s="54"/>
      <c r="V184" s="11" t="s">
        <v>10</v>
      </c>
    </row>
    <row r="185" spans="1:22" s="1" customFormat="1" ht="30" customHeight="1">
      <c r="A185" s="768" t="s">
        <v>50</v>
      </c>
      <c r="B185" s="769"/>
      <c r="C185" s="770"/>
      <c r="D185" s="39"/>
      <c r="E185" s="771"/>
      <c r="F185" s="772"/>
      <c r="G185" s="773"/>
      <c r="H185" s="53"/>
      <c r="I185" s="771"/>
      <c r="J185" s="773"/>
      <c r="K185" s="53"/>
      <c r="L185" s="771"/>
      <c r="M185" s="773"/>
      <c r="N185" s="53"/>
      <c r="O185" s="771"/>
      <c r="P185" s="773"/>
      <c r="Q185" s="53"/>
      <c r="R185" s="771"/>
      <c r="S185" s="773"/>
      <c r="T185" s="53"/>
      <c r="U185" s="58"/>
      <c r="V185" s="522"/>
    </row>
    <row r="186" spans="1:22" s="1" customFormat="1" ht="39" customHeight="1">
      <c r="A186" s="38" t="s">
        <v>51</v>
      </c>
      <c r="B186" s="763" t="s">
        <v>52</v>
      </c>
      <c r="C186" s="763"/>
      <c r="D186" s="763"/>
      <c r="E186" s="764"/>
      <c r="F186" s="739"/>
      <c r="G186" s="762"/>
      <c r="H186" s="740"/>
      <c r="I186" s="739"/>
      <c r="J186" s="762"/>
      <c r="K186" s="740"/>
      <c r="L186" s="739"/>
      <c r="M186" s="762"/>
      <c r="N186" s="740"/>
      <c r="O186" s="739"/>
      <c r="P186" s="762"/>
      <c r="Q186" s="740"/>
      <c r="R186" s="739"/>
      <c r="S186" s="762"/>
      <c r="T186" s="740"/>
      <c r="U186" s="59"/>
      <c r="V186" s="523"/>
    </row>
    <row r="187" spans="1:22" s="1" customFormat="1" ht="30" customHeight="1">
      <c r="A187" s="757" t="s">
        <v>53</v>
      </c>
      <c r="B187" s="485"/>
      <c r="C187" s="485"/>
      <c r="D187" s="485"/>
      <c r="E187" s="486"/>
      <c r="F187" s="759"/>
      <c r="G187" s="760"/>
      <c r="H187" s="761"/>
      <c r="I187" s="759"/>
      <c r="J187" s="760"/>
      <c r="K187" s="761"/>
      <c r="L187" s="759"/>
      <c r="M187" s="760"/>
      <c r="N187" s="761"/>
      <c r="O187" s="759"/>
      <c r="P187" s="760"/>
      <c r="Q187" s="761"/>
      <c r="R187" s="759"/>
      <c r="S187" s="760"/>
      <c r="T187" s="761"/>
      <c r="U187" s="689"/>
      <c r="V187" s="690"/>
    </row>
    <row r="188" spans="1:22" s="1" customFormat="1" ht="30" customHeight="1">
      <c r="A188" s="757" t="s">
        <v>54</v>
      </c>
      <c r="B188" s="485"/>
      <c r="C188" s="485"/>
      <c r="D188" s="485"/>
      <c r="E188" s="486"/>
      <c r="F188" s="759"/>
      <c r="G188" s="760"/>
      <c r="H188" s="761"/>
      <c r="I188" s="759"/>
      <c r="J188" s="760"/>
      <c r="K188" s="761"/>
      <c r="L188" s="759"/>
      <c r="M188" s="760"/>
      <c r="N188" s="761"/>
      <c r="O188" s="759"/>
      <c r="P188" s="760"/>
      <c r="Q188" s="761"/>
      <c r="R188" s="759"/>
      <c r="S188" s="760"/>
      <c r="T188" s="761"/>
      <c r="U188" s="533"/>
      <c r="V188" s="534"/>
    </row>
    <row r="189" spans="1:22" s="1" customFormat="1" ht="43.5" customHeight="1">
      <c r="A189" s="744" t="s">
        <v>55</v>
      </c>
      <c r="B189" s="745"/>
      <c r="C189" s="745"/>
      <c r="D189" s="745"/>
      <c r="E189" s="745"/>
      <c r="F189" s="745"/>
      <c r="G189" s="745"/>
      <c r="H189" s="745"/>
      <c r="I189" s="745"/>
      <c r="J189" s="745"/>
      <c r="K189" s="745"/>
      <c r="L189" s="745"/>
      <c r="M189" s="745"/>
      <c r="N189" s="745"/>
      <c r="O189" s="745"/>
      <c r="P189" s="745"/>
      <c r="Q189" s="745"/>
      <c r="R189" s="745"/>
      <c r="S189" s="745"/>
      <c r="T189" s="745"/>
      <c r="U189" s="745"/>
      <c r="V189" s="746"/>
    </row>
    <row r="190" spans="1:22" ht="12.75">
      <c r="A190" s="758" t="s">
        <v>56</v>
      </c>
      <c r="B190" s="758"/>
      <c r="C190" s="758"/>
      <c r="D190" s="758"/>
      <c r="E190" s="758"/>
      <c r="F190" s="758"/>
      <c r="G190" s="758"/>
      <c r="H190" s="758"/>
      <c r="I190" s="758"/>
      <c r="J190" s="758"/>
      <c r="K190" s="758"/>
      <c r="L190" s="758"/>
      <c r="M190" s="758"/>
      <c r="N190" s="758"/>
      <c r="O190" s="758"/>
      <c r="P190" s="758"/>
      <c r="Q190" s="758"/>
      <c r="R190" s="758"/>
      <c r="S190" s="758"/>
      <c r="T190" s="758"/>
      <c r="U190" s="758"/>
      <c r="V190" s="758"/>
    </row>
    <row r="191" spans="1:20" ht="12.75">
      <c r="A191" s="748" t="s">
        <v>57</v>
      </c>
      <c r="B191" s="748"/>
      <c r="C191" s="748"/>
      <c r="D191" s="748"/>
      <c r="E191" s="748"/>
      <c r="F191" s="748"/>
      <c r="G191" s="748"/>
      <c r="H191" s="748"/>
      <c r="I191" s="748"/>
      <c r="J191" s="748"/>
      <c r="K191" s="748"/>
      <c r="L191" s="748"/>
      <c r="M191" s="748"/>
      <c r="N191" s="748"/>
      <c r="O191" s="748"/>
      <c r="P191" s="748"/>
      <c r="Q191" s="748"/>
      <c r="R191" s="748"/>
      <c r="S191" s="748"/>
      <c r="T191" s="748"/>
    </row>
    <row r="192" spans="1:20" ht="12.75" customHeight="1">
      <c r="A192" s="748" t="s">
        <v>58</v>
      </c>
      <c r="B192" s="748"/>
      <c r="C192" s="748"/>
      <c r="D192" s="748"/>
      <c r="E192" s="748"/>
      <c r="F192" s="748"/>
      <c r="G192" s="748"/>
      <c r="H192" s="748"/>
      <c r="I192" s="748"/>
      <c r="J192" s="748"/>
      <c r="K192" s="748"/>
      <c r="L192" s="748"/>
      <c r="M192" s="748"/>
      <c r="N192" s="748"/>
      <c r="O192" s="748"/>
      <c r="P192" s="748"/>
      <c r="Q192" s="748"/>
      <c r="R192" s="748"/>
      <c r="S192" s="748"/>
      <c r="T192" s="748"/>
    </row>
    <row r="193" spans="1:20" ht="12.75" customHeight="1">
      <c r="A193" s="748" t="s">
        <v>59</v>
      </c>
      <c r="B193" s="748"/>
      <c r="C193" s="748"/>
      <c r="D193" s="748"/>
      <c r="E193" s="748"/>
      <c r="F193" s="748"/>
      <c r="G193" s="748"/>
      <c r="H193" s="748"/>
      <c r="I193" s="748"/>
      <c r="J193" s="748"/>
      <c r="K193" s="748"/>
      <c r="L193" s="748"/>
      <c r="M193" s="748"/>
      <c r="N193" s="748"/>
      <c r="O193" s="748"/>
      <c r="P193" s="748"/>
      <c r="Q193" s="748"/>
      <c r="R193" s="748"/>
      <c r="S193" s="748"/>
      <c r="T193" s="748"/>
    </row>
    <row r="194" spans="1:20" ht="12.75" customHeight="1">
      <c r="A194" s="748" t="s">
        <v>60</v>
      </c>
      <c r="B194" s="748"/>
      <c r="C194" s="748"/>
      <c r="D194" s="748"/>
      <c r="E194" s="748"/>
      <c r="F194" s="748"/>
      <c r="G194" s="748"/>
      <c r="H194" s="748"/>
      <c r="I194" s="748"/>
      <c r="J194" s="748"/>
      <c r="K194" s="748"/>
      <c r="L194" s="748"/>
      <c r="M194" s="748"/>
      <c r="N194" s="748"/>
      <c r="O194" s="748"/>
      <c r="P194" s="748"/>
      <c r="Q194" s="748"/>
      <c r="R194" s="748"/>
      <c r="S194" s="748"/>
      <c r="T194" s="748"/>
    </row>
    <row r="195" ht="12.75" customHeight="1"/>
    <row r="196" spans="1:22" ht="30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</sheetData>
  <mergeCells count="288">
    <mergeCell ref="I11:K11"/>
    <mergeCell ref="L11:N11"/>
    <mergeCell ref="I12:K12"/>
    <mergeCell ref="L12:N12"/>
    <mergeCell ref="A18:T18"/>
    <mergeCell ref="A19:T19"/>
    <mergeCell ref="A3:V3"/>
    <mergeCell ref="A12:E12"/>
    <mergeCell ref="A13:E13"/>
    <mergeCell ref="A4:A5"/>
    <mergeCell ref="R13:T13"/>
    <mergeCell ref="B4:B5"/>
    <mergeCell ref="F4:H4"/>
    <mergeCell ref="I10:J10"/>
    <mergeCell ref="A14:V14"/>
    <mergeCell ref="I13:K13"/>
    <mergeCell ref="L13:N13"/>
    <mergeCell ref="A15:V15"/>
    <mergeCell ref="U12:V13"/>
    <mergeCell ref="V10:V11"/>
    <mergeCell ref="U4:U5"/>
    <mergeCell ref="O11:Q11"/>
    <mergeCell ref="R11:T11"/>
    <mergeCell ref="O4:Q4"/>
    <mergeCell ref="K1:L1"/>
    <mergeCell ref="S1:T1"/>
    <mergeCell ref="A2:V2"/>
    <mergeCell ref="I4:K4"/>
    <mergeCell ref="B1:F1"/>
    <mergeCell ref="C4:C5"/>
    <mergeCell ref="L4:N4"/>
    <mergeCell ref="E4:E5"/>
    <mergeCell ref="D4:D5"/>
    <mergeCell ref="R4:T4"/>
    <mergeCell ref="F11:H11"/>
    <mergeCell ref="B11:E11"/>
    <mergeCell ref="E10:G10"/>
    <mergeCell ref="A17:T17"/>
    <mergeCell ref="O13:Q13"/>
    <mergeCell ref="A16:T16"/>
    <mergeCell ref="F12:H12"/>
    <mergeCell ref="F13:H13"/>
    <mergeCell ref="O12:Q12"/>
    <mergeCell ref="R12:T12"/>
    <mergeCell ref="L10:M10"/>
    <mergeCell ref="O10:P10"/>
    <mergeCell ref="R10:S10"/>
    <mergeCell ref="A10:C10"/>
    <mergeCell ref="A51:T51"/>
    <mergeCell ref="A52:T52"/>
    <mergeCell ref="A53:T53"/>
    <mergeCell ref="A54:T54"/>
    <mergeCell ref="A47:E47"/>
    <mergeCell ref="A49:V49"/>
    <mergeCell ref="A50:V50"/>
    <mergeCell ref="A48:E48"/>
    <mergeCell ref="F48:H48"/>
    <mergeCell ref="I48:K48"/>
    <mergeCell ref="L48:N48"/>
    <mergeCell ref="F47:H47"/>
    <mergeCell ref="I47:K47"/>
    <mergeCell ref="L47:N47"/>
    <mergeCell ref="V45:V46"/>
    <mergeCell ref="O46:Q46"/>
    <mergeCell ref="R46:T46"/>
    <mergeCell ref="O47:Q47"/>
    <mergeCell ref="R47:T47"/>
    <mergeCell ref="U47:V48"/>
    <mergeCell ref="O48:Q48"/>
    <mergeCell ref="R48:T48"/>
    <mergeCell ref="B46:E46"/>
    <mergeCell ref="F46:H46"/>
    <mergeCell ref="I46:K46"/>
    <mergeCell ref="L46:N46"/>
    <mergeCell ref="R39:T39"/>
    <mergeCell ref="U39:U40"/>
    <mergeCell ref="A45:C45"/>
    <mergeCell ref="E45:G45"/>
    <mergeCell ref="I45:J45"/>
    <mergeCell ref="L45:M45"/>
    <mergeCell ref="O45:P45"/>
    <mergeCell ref="R45:S45"/>
    <mergeCell ref="A38:V38"/>
    <mergeCell ref="A39:A40"/>
    <mergeCell ref="B39:B40"/>
    <mergeCell ref="C39:C40"/>
    <mergeCell ref="D39:D40"/>
    <mergeCell ref="E39:E40"/>
    <mergeCell ref="F39:H39"/>
    <mergeCell ref="I39:K39"/>
    <mergeCell ref="L39:N39"/>
    <mergeCell ref="O39:Q39"/>
    <mergeCell ref="B36:F36"/>
    <mergeCell ref="K36:L36"/>
    <mergeCell ref="S36:T36"/>
    <mergeCell ref="A37:V37"/>
    <mergeCell ref="A80:C80"/>
    <mergeCell ref="E80:G80"/>
    <mergeCell ref="I80:J80"/>
    <mergeCell ref="R74:T74"/>
    <mergeCell ref="D74:D75"/>
    <mergeCell ref="E74:E75"/>
    <mergeCell ref="F74:H74"/>
    <mergeCell ref="I74:K74"/>
    <mergeCell ref="L80:M80"/>
    <mergeCell ref="O80:P80"/>
    <mergeCell ref="B81:E81"/>
    <mergeCell ref="F81:H81"/>
    <mergeCell ref="I81:K81"/>
    <mergeCell ref="L81:N81"/>
    <mergeCell ref="V80:V81"/>
    <mergeCell ref="O81:Q81"/>
    <mergeCell ref="R81:T81"/>
    <mergeCell ref="O82:Q82"/>
    <mergeCell ref="R82:T82"/>
    <mergeCell ref="U82:V83"/>
    <mergeCell ref="O83:Q83"/>
    <mergeCell ref="R80:S80"/>
    <mergeCell ref="R83:T83"/>
    <mergeCell ref="A82:E82"/>
    <mergeCell ref="A84:V84"/>
    <mergeCell ref="A85:V85"/>
    <mergeCell ref="A83:E83"/>
    <mergeCell ref="F83:H83"/>
    <mergeCell ref="I83:K83"/>
    <mergeCell ref="L83:N83"/>
    <mergeCell ref="F82:H82"/>
    <mergeCell ref="I82:K82"/>
    <mergeCell ref="L82:N82"/>
    <mergeCell ref="A86:T86"/>
    <mergeCell ref="A87:T87"/>
    <mergeCell ref="A88:T88"/>
    <mergeCell ref="A89:T89"/>
    <mergeCell ref="B71:F71"/>
    <mergeCell ref="K71:L71"/>
    <mergeCell ref="S71:T71"/>
    <mergeCell ref="A72:V72"/>
    <mergeCell ref="A73:V73"/>
    <mergeCell ref="A74:A75"/>
    <mergeCell ref="B74:B75"/>
    <mergeCell ref="C74:C75"/>
    <mergeCell ref="U74:U75"/>
    <mergeCell ref="L74:N74"/>
    <mergeCell ref="O74:Q74"/>
    <mergeCell ref="B106:F106"/>
    <mergeCell ref="K106:L106"/>
    <mergeCell ref="S106:T106"/>
    <mergeCell ref="A107:V107"/>
    <mergeCell ref="A108:V108"/>
    <mergeCell ref="A109:A110"/>
    <mergeCell ref="B109:B110"/>
    <mergeCell ref="C109:C110"/>
    <mergeCell ref="D109:D110"/>
    <mergeCell ref="E109:E110"/>
    <mergeCell ref="F109:H109"/>
    <mergeCell ref="I109:K109"/>
    <mergeCell ref="L109:N109"/>
    <mergeCell ref="O109:Q109"/>
    <mergeCell ref="R109:T109"/>
    <mergeCell ref="U109:U110"/>
    <mergeCell ref="A115:C115"/>
    <mergeCell ref="E115:G115"/>
    <mergeCell ref="I115:J115"/>
    <mergeCell ref="L115:M115"/>
    <mergeCell ref="O115:P115"/>
    <mergeCell ref="R115:S115"/>
    <mergeCell ref="B116:E116"/>
    <mergeCell ref="F116:H116"/>
    <mergeCell ref="I116:K116"/>
    <mergeCell ref="L116:N116"/>
    <mergeCell ref="V115:V116"/>
    <mergeCell ref="O116:Q116"/>
    <mergeCell ref="R116:T116"/>
    <mergeCell ref="O117:Q117"/>
    <mergeCell ref="R117:T117"/>
    <mergeCell ref="U117:V118"/>
    <mergeCell ref="O118:Q118"/>
    <mergeCell ref="R118:T118"/>
    <mergeCell ref="A117:E117"/>
    <mergeCell ref="A119:V119"/>
    <mergeCell ref="A120:V120"/>
    <mergeCell ref="A118:E118"/>
    <mergeCell ref="F118:H118"/>
    <mergeCell ref="I118:K118"/>
    <mergeCell ref="L118:N118"/>
    <mergeCell ref="F117:H117"/>
    <mergeCell ref="I117:K117"/>
    <mergeCell ref="L117:N117"/>
    <mergeCell ref="A121:T121"/>
    <mergeCell ref="A122:T122"/>
    <mergeCell ref="A123:T123"/>
    <mergeCell ref="A124:T124"/>
    <mergeCell ref="B141:F141"/>
    <mergeCell ref="K141:L141"/>
    <mergeCell ref="S141:T141"/>
    <mergeCell ref="A142:V142"/>
    <mergeCell ref="A143:V143"/>
    <mergeCell ref="A144:A145"/>
    <mergeCell ref="B144:B145"/>
    <mergeCell ref="C144:C145"/>
    <mergeCell ref="D144:D145"/>
    <mergeCell ref="E144:E145"/>
    <mergeCell ref="F144:H144"/>
    <mergeCell ref="I144:K144"/>
    <mergeCell ref="L144:N144"/>
    <mergeCell ref="O144:Q144"/>
    <mergeCell ref="R144:T144"/>
    <mergeCell ref="U144:U145"/>
    <mergeCell ref="A150:C150"/>
    <mergeCell ref="E150:G150"/>
    <mergeCell ref="I150:J150"/>
    <mergeCell ref="L150:M150"/>
    <mergeCell ref="O150:P150"/>
    <mergeCell ref="R150:S150"/>
    <mergeCell ref="B151:E151"/>
    <mergeCell ref="F151:H151"/>
    <mergeCell ref="I151:K151"/>
    <mergeCell ref="L151:N151"/>
    <mergeCell ref="V150:V151"/>
    <mergeCell ref="O151:Q151"/>
    <mergeCell ref="R151:T151"/>
    <mergeCell ref="O152:Q152"/>
    <mergeCell ref="R152:T152"/>
    <mergeCell ref="U152:V153"/>
    <mergeCell ref="O153:Q153"/>
    <mergeCell ref="R153:T153"/>
    <mergeCell ref="A152:E152"/>
    <mergeCell ref="A154:V154"/>
    <mergeCell ref="A155:V155"/>
    <mergeCell ref="A153:E153"/>
    <mergeCell ref="F153:H153"/>
    <mergeCell ref="I153:K153"/>
    <mergeCell ref="L153:N153"/>
    <mergeCell ref="F152:H152"/>
    <mergeCell ref="I152:K152"/>
    <mergeCell ref="L152:N152"/>
    <mergeCell ref="A156:T156"/>
    <mergeCell ref="A157:T157"/>
    <mergeCell ref="A158:T158"/>
    <mergeCell ref="A159:T159"/>
    <mergeCell ref="B176:F176"/>
    <mergeCell ref="K176:L176"/>
    <mergeCell ref="S176:T176"/>
    <mergeCell ref="A177:V177"/>
    <mergeCell ref="A178:V178"/>
    <mergeCell ref="A179:A180"/>
    <mergeCell ref="B179:B180"/>
    <mergeCell ref="C179:C180"/>
    <mergeCell ref="D179:D180"/>
    <mergeCell ref="E179:E180"/>
    <mergeCell ref="F179:H179"/>
    <mergeCell ref="I179:K179"/>
    <mergeCell ref="L179:N179"/>
    <mergeCell ref="O179:Q179"/>
    <mergeCell ref="R179:T179"/>
    <mergeCell ref="U179:U180"/>
    <mergeCell ref="A185:C185"/>
    <mergeCell ref="E185:G185"/>
    <mergeCell ref="I185:J185"/>
    <mergeCell ref="L185:M185"/>
    <mergeCell ref="O185:P185"/>
    <mergeCell ref="R185:S185"/>
    <mergeCell ref="B186:E186"/>
    <mergeCell ref="F186:H186"/>
    <mergeCell ref="I186:K186"/>
    <mergeCell ref="L186:N186"/>
    <mergeCell ref="V185:V186"/>
    <mergeCell ref="O186:Q186"/>
    <mergeCell ref="R186:T186"/>
    <mergeCell ref="O187:Q187"/>
    <mergeCell ref="R187:T187"/>
    <mergeCell ref="U187:V188"/>
    <mergeCell ref="O188:Q188"/>
    <mergeCell ref="R188:T188"/>
    <mergeCell ref="L188:N188"/>
    <mergeCell ref="F187:H187"/>
    <mergeCell ref="I187:K187"/>
    <mergeCell ref="L187:N187"/>
    <mergeCell ref="A187:E187"/>
    <mergeCell ref="A193:T193"/>
    <mergeCell ref="A194:T194"/>
    <mergeCell ref="A189:V189"/>
    <mergeCell ref="A190:V190"/>
    <mergeCell ref="A191:T191"/>
    <mergeCell ref="A192:T192"/>
    <mergeCell ref="A188:E188"/>
    <mergeCell ref="F188:H188"/>
    <mergeCell ref="I188:K188"/>
  </mergeCells>
  <printOptions horizontalCentered="1"/>
  <pageMargins left="0.25" right="0.25" top="1.5" bottom="0.75" header="0.75" footer="0.5"/>
  <pageSetup horizontalDpi="300" verticalDpi="300" orientation="landscape" paperSize="5" scale="60" r:id="rId1"/>
  <headerFooter alignWithMargins="0">
    <oddHeader>&amp;C&amp;14USPC
Quiz Competition</oddHeader>
    <oddFooter>&amp;C&amp;14&amp;A</oddFooter>
  </headerFooter>
  <rowBreaks count="5" manualBreakCount="5">
    <brk id="35" max="255" man="1"/>
    <brk id="70" max="255" man="1"/>
    <brk id="105" max="255" man="1"/>
    <brk id="140" max="255" man="1"/>
    <brk id="1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F2" sqref="F2"/>
    </sheetView>
  </sheetViews>
  <sheetFormatPr defaultColWidth="9.140625" defaultRowHeight="12.75"/>
  <cols>
    <col min="1" max="1" width="8.140625" style="0" bestFit="1" customWidth="1"/>
    <col min="2" max="2" width="7.28125" style="35" bestFit="1" customWidth="1"/>
    <col min="3" max="3" width="7.421875" style="35" bestFit="1" customWidth="1"/>
    <col min="4" max="4" width="15.00390625" style="126" customWidth="1"/>
    <col min="5" max="5" width="9.7109375" style="0" customWidth="1"/>
    <col min="6" max="6" width="30.140625" style="0" customWidth="1"/>
  </cols>
  <sheetData>
    <row r="1" spans="1:4" ht="12.75">
      <c r="A1" s="205" t="s">
        <v>96</v>
      </c>
      <c r="B1" s="206"/>
      <c r="C1" s="206"/>
      <c r="D1" s="205"/>
    </row>
    <row r="2" spans="3:6" ht="24">
      <c r="C2" s="778" t="s">
        <v>87</v>
      </c>
      <c r="D2" s="778"/>
      <c r="F2" s="842" t="s">
        <v>193</v>
      </c>
    </row>
    <row r="4" spans="1:16" ht="26.25">
      <c r="A4" t="s">
        <v>20</v>
      </c>
      <c r="B4" s="35" t="s">
        <v>22</v>
      </c>
      <c r="C4" s="108" t="s">
        <v>28</v>
      </c>
      <c r="D4" s="124" t="s">
        <v>79</v>
      </c>
      <c r="E4" s="35" t="s">
        <v>70</v>
      </c>
      <c r="F4" t="s">
        <v>84</v>
      </c>
      <c r="G4" s="85">
        <v>1</v>
      </c>
      <c r="H4" s="85">
        <v>2</v>
      </c>
      <c r="I4" s="85">
        <v>3</v>
      </c>
      <c r="J4" s="85">
        <v>4</v>
      </c>
      <c r="K4" s="85">
        <v>5</v>
      </c>
      <c r="L4" s="85">
        <v>6</v>
      </c>
      <c r="M4" s="85">
        <v>7</v>
      </c>
      <c r="N4" s="85">
        <v>8</v>
      </c>
      <c r="O4" s="85">
        <v>9</v>
      </c>
      <c r="P4" s="85">
        <v>10</v>
      </c>
    </row>
    <row r="5" spans="1:16" ht="12.75">
      <c r="A5" s="85" t="str">
        <f>+teams!A5</f>
        <v>Junior D</v>
      </c>
      <c r="B5" s="85" t="str">
        <f>+teams!B5</f>
        <v>A</v>
      </c>
      <c r="C5" s="85">
        <f>+teams!C5</f>
        <v>1</v>
      </c>
      <c r="D5" s="125">
        <f>+teams!D5</f>
        <v>0</v>
      </c>
      <c r="E5" s="85">
        <f>+teams!E5</f>
        <v>0</v>
      </c>
      <c r="F5" s="129">
        <f>+teams!I5</f>
        <v>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5:16" ht="12.75">
      <c r="E6" s="85">
        <f>+teams!E6</f>
        <v>0</v>
      </c>
      <c r="F6" s="129">
        <f>+teams!I6</f>
        <v>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5:16" ht="12.75">
      <c r="E7" s="85">
        <f>+teams!E7</f>
        <v>0</v>
      </c>
      <c r="F7" s="129">
        <f>+teams!I7</f>
        <v>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</row>
    <row r="8" spans="5:16" ht="12.75">
      <c r="E8" s="85">
        <f>+teams!E8</f>
        <v>0</v>
      </c>
      <c r="F8" s="129">
        <f>+teams!I8</f>
        <v>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10" spans="1:16" ht="12.75">
      <c r="A10" s="85" t="str">
        <f>+teams!A10</f>
        <v>Junior D</v>
      </c>
      <c r="B10" s="85" t="str">
        <f>+teams!B10</f>
        <v>A</v>
      </c>
      <c r="C10" s="85">
        <f>+teams!C10</f>
        <v>2</v>
      </c>
      <c r="D10" s="125">
        <f>+teams!D10</f>
        <v>0</v>
      </c>
      <c r="E10" s="85">
        <f>+teams!E10</f>
        <v>0</v>
      </c>
      <c r="F10" s="129">
        <f>+teams!I10</f>
        <v>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5:16" ht="12.75">
      <c r="E11" s="85">
        <f>+teams!E11</f>
        <v>0</v>
      </c>
      <c r="F11" s="129">
        <f>+teams!I11</f>
        <v>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5:16" ht="12.75">
      <c r="E12" s="85">
        <f>+teams!E12</f>
        <v>0</v>
      </c>
      <c r="F12" s="129">
        <f>+teams!I12</f>
        <v>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5:16" ht="12.75">
      <c r="E13" s="85">
        <f>+teams!E13</f>
        <v>0</v>
      </c>
      <c r="F13" s="129">
        <f>+teams!I13</f>
        <v>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5" spans="1:16" ht="12.75">
      <c r="A15" s="85" t="str">
        <f>+teams!A15</f>
        <v>Junior D</v>
      </c>
      <c r="B15" s="85" t="str">
        <f>+teams!B15</f>
        <v>A</v>
      </c>
      <c r="C15" s="85">
        <f>+teams!C15</f>
        <v>3</v>
      </c>
      <c r="D15" s="125">
        <f>+teams!D15</f>
        <v>0</v>
      </c>
      <c r="E15" s="85">
        <f>+teams!E15</f>
        <v>0</v>
      </c>
      <c r="F15" s="129">
        <f>+teams!I15</f>
        <v>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5:16" ht="12.75">
      <c r="E16" s="85">
        <f>+teams!E16</f>
        <v>0</v>
      </c>
      <c r="F16" s="129">
        <f>+teams!I16</f>
        <v>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5:16" ht="12.75">
      <c r="E17" s="85">
        <f>+teams!E17</f>
        <v>0</v>
      </c>
      <c r="F17" s="129">
        <f>+teams!I17</f>
        <v>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5:16" ht="12.75">
      <c r="E18" s="85">
        <f>+teams!E18</f>
        <v>0</v>
      </c>
      <c r="F18" s="129">
        <f>+teams!I18</f>
        <v>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20" spans="1:16" ht="12.75">
      <c r="A20" s="85" t="str">
        <f>+teams!A20</f>
        <v>Junior D</v>
      </c>
      <c r="B20" s="85" t="str">
        <f>+teams!B20</f>
        <v>A</v>
      </c>
      <c r="C20" s="85">
        <f>+teams!C20</f>
        <v>4</v>
      </c>
      <c r="D20" s="125">
        <f>+teams!D20</f>
        <v>0</v>
      </c>
      <c r="E20" s="85">
        <f>+teams!E20</f>
        <v>0</v>
      </c>
      <c r="F20" s="130">
        <f>+teams!I20</f>
        <v>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5:16" ht="12.75">
      <c r="E21" s="85">
        <f>+teams!E21</f>
        <v>0</v>
      </c>
      <c r="F21" s="130">
        <f>+teams!I21</f>
        <v>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5:16" ht="12.75">
      <c r="E22" s="85">
        <f>+teams!E22</f>
        <v>0</v>
      </c>
      <c r="F22" s="130">
        <f>+teams!I22</f>
        <v>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5:16" ht="12.75">
      <c r="E23" s="85">
        <f>+teams!E23</f>
        <v>0</v>
      </c>
      <c r="F23" s="130">
        <f>+teams!I23</f>
        <v>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5" spans="1:16" ht="12.75">
      <c r="A25" s="85" t="str">
        <f>+teams!A25</f>
        <v>Junior D</v>
      </c>
      <c r="B25" s="85" t="str">
        <f>+teams!B25</f>
        <v>A</v>
      </c>
      <c r="C25" s="85">
        <f>+teams!C25</f>
        <v>5</v>
      </c>
      <c r="D25" s="125">
        <f>+teams!D25</f>
        <v>0</v>
      </c>
      <c r="E25" s="85">
        <f>+teams!E25</f>
        <v>0</v>
      </c>
      <c r="F25" s="130">
        <f>+teams!I25</f>
        <v>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5:16" ht="12.75">
      <c r="E26" s="85">
        <f>+teams!E26</f>
        <v>0</v>
      </c>
      <c r="F26" s="130">
        <f>+teams!I26</f>
        <v>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5:16" ht="12.75">
      <c r="E27" s="85">
        <f>+teams!E27</f>
        <v>0</v>
      </c>
      <c r="F27" s="130">
        <f>+teams!I27</f>
        <v>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5:16" ht="12.75">
      <c r="E28" s="85">
        <f>+teams!E28</f>
        <v>0</v>
      </c>
      <c r="F28" s="130">
        <f>+teams!I28</f>
        <v>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30" spans="1:16" ht="12.75">
      <c r="A30" s="85" t="str">
        <f>+teams!A30</f>
        <v>Junior D</v>
      </c>
      <c r="B30" s="85" t="str">
        <f>+teams!B30</f>
        <v>A</v>
      </c>
      <c r="C30" s="85">
        <f>+teams!C30</f>
        <v>6</v>
      </c>
      <c r="D30" s="125">
        <f>+teams!D30</f>
        <v>0</v>
      </c>
      <c r="E30" s="85">
        <f>+teams!E30</f>
        <v>0</v>
      </c>
      <c r="F30" s="130">
        <f>+teams!I30</f>
        <v>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5:16" ht="12.75">
      <c r="E31" s="85">
        <f>+teams!E31</f>
        <v>0</v>
      </c>
      <c r="F31" s="130">
        <f>+teams!I31</f>
        <v>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spans="5:16" ht="12.75">
      <c r="E32" s="85">
        <f>+teams!E32</f>
        <v>0</v>
      </c>
      <c r="F32" s="130">
        <f>+teams!I32</f>
        <v>0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5:16" ht="12.75">
      <c r="E33" s="85">
        <f>+teams!E33</f>
        <v>0</v>
      </c>
      <c r="F33" s="130">
        <f>+teams!I33</f>
        <v>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</row>
    <row r="35" spans="1:16" ht="12.75">
      <c r="A35" s="85" t="str">
        <f>+teams!A35</f>
        <v>Junior D</v>
      </c>
      <c r="B35" s="85" t="str">
        <f>+teams!B35</f>
        <v>A</v>
      </c>
      <c r="C35" s="85">
        <f>+teams!C35</f>
        <v>7</v>
      </c>
      <c r="D35" s="125">
        <f>+teams!D35</f>
        <v>0</v>
      </c>
      <c r="E35" s="85">
        <f>+teams!E35</f>
        <v>0</v>
      </c>
      <c r="F35" s="130">
        <f>+teams!I35</f>
        <v>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5:16" ht="12.75">
      <c r="E36" s="85">
        <f>+teams!E36</f>
        <v>0</v>
      </c>
      <c r="F36" s="130">
        <f>+teams!I36</f>
        <v>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5:16" ht="12.75">
      <c r="E37" s="85">
        <f>+teams!E37</f>
        <v>0</v>
      </c>
      <c r="F37" s="130">
        <f>+teams!I37</f>
        <v>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1:16" ht="12.75">
      <c r="A38" s="104"/>
      <c r="B38" s="123"/>
      <c r="C38" s="123"/>
      <c r="D38" s="128"/>
      <c r="E38" s="85">
        <f>+teams!E38</f>
        <v>0</v>
      </c>
      <c r="F38" s="130">
        <f>+teams!I38</f>
        <v>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5" ht="12.75">
      <c r="A39" s="104"/>
      <c r="B39" s="123"/>
      <c r="C39" s="123"/>
      <c r="D39" s="128"/>
      <c r="E39" s="123"/>
    </row>
    <row r="40" spans="1:16" ht="12.75">
      <c r="A40" s="85" t="str">
        <f>+teams!A60</f>
        <v>Senior D</v>
      </c>
      <c r="B40" s="85" t="str">
        <f>+teams!B60</f>
        <v>A</v>
      </c>
      <c r="C40" s="85">
        <f>+teams!C60</f>
        <v>10</v>
      </c>
      <c r="D40" s="125">
        <f>+teams!D60</f>
        <v>0</v>
      </c>
      <c r="E40" s="85">
        <f>+teams!E60</f>
        <v>0</v>
      </c>
      <c r="F40" s="130">
        <f>+teams!I60</f>
        <v>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16" ht="12.75">
      <c r="A41" s="104"/>
      <c r="E41" s="85">
        <f>+teams!E61</f>
        <v>0</v>
      </c>
      <c r="F41" s="130">
        <f>+teams!I61</f>
        <v>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pans="1:16" ht="12.75">
      <c r="A42" s="104"/>
      <c r="E42" s="85">
        <f>+teams!E62</f>
        <v>0</v>
      </c>
      <c r="F42" s="130">
        <f>+teams!I62</f>
        <v>0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1:16" ht="12.75">
      <c r="A43" s="104"/>
      <c r="E43" s="85">
        <f>+teams!E63</f>
        <v>0</v>
      </c>
      <c r="F43" s="130">
        <f>+teams!I63</f>
        <v>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1:6" ht="34.5" customHeight="1" thickBot="1">
      <c r="A44" s="121"/>
      <c r="B44" s="122"/>
      <c r="C44" s="122"/>
      <c r="D44" s="127"/>
      <c r="E44" s="122"/>
      <c r="F44" s="121"/>
    </row>
    <row r="45" spans="1:6" ht="12.75" customHeight="1">
      <c r="A45" s="104"/>
      <c r="B45" s="123"/>
      <c r="C45" s="123"/>
      <c r="D45" s="128"/>
      <c r="E45" s="123"/>
      <c r="F45" s="104"/>
    </row>
    <row r="46" spans="1:6" ht="31.5" customHeight="1">
      <c r="A46" s="104"/>
      <c r="B46" s="123"/>
      <c r="C46" s="778" t="s">
        <v>95</v>
      </c>
      <c r="D46" s="778"/>
      <c r="E46" s="123"/>
      <c r="F46" s="104"/>
    </row>
    <row r="47" spans="1:6" ht="12.75" customHeight="1">
      <c r="A47" s="104"/>
      <c r="B47" s="123"/>
      <c r="C47" s="123"/>
      <c r="D47" s="128"/>
      <c r="E47" s="123"/>
      <c r="F47" s="104"/>
    </row>
    <row r="48" spans="1:6" ht="12.75" customHeight="1">
      <c r="A48" s="104"/>
      <c r="B48" s="123"/>
      <c r="C48" s="123"/>
      <c r="D48" s="128"/>
      <c r="E48" s="123"/>
      <c r="F48" s="104"/>
    </row>
    <row r="49" spans="1:6" ht="12.75" customHeight="1">
      <c r="A49" s="104"/>
      <c r="B49" s="123"/>
      <c r="C49" s="123"/>
      <c r="D49" s="128"/>
      <c r="E49" s="123"/>
      <c r="F49" s="104"/>
    </row>
    <row r="50" spans="1:16" ht="12.75">
      <c r="A50" s="85" t="str">
        <f>+teams!A65</f>
        <v>Senior D</v>
      </c>
      <c r="B50" s="85" t="str">
        <f>+teams!B65</f>
        <v>A</v>
      </c>
      <c r="C50" s="85">
        <f>+teams!C65</f>
        <v>11</v>
      </c>
      <c r="D50" s="125">
        <f>+teams!D65</f>
        <v>0</v>
      </c>
      <c r="E50" s="85">
        <f>+teams!E65</f>
        <v>0</v>
      </c>
      <c r="F50" s="130">
        <f>+teams!I65</f>
        <v>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5:16" ht="12.75">
      <c r="E51" s="85">
        <f>+teams!E66</f>
        <v>0</v>
      </c>
      <c r="F51" s="130">
        <f>+teams!I66</f>
        <v>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5:16" ht="12.75">
      <c r="E52" s="85">
        <f>+teams!E67</f>
        <v>0</v>
      </c>
      <c r="F52" s="130">
        <f>+teams!I67</f>
        <v>0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5:16" ht="12.75">
      <c r="E53" s="85">
        <f>+teams!E68</f>
        <v>0</v>
      </c>
      <c r="F53" s="130">
        <f>+teams!I68</f>
        <v>0</v>
      </c>
      <c r="G53" s="131"/>
      <c r="H53" s="131"/>
      <c r="I53" s="131"/>
      <c r="J53" s="131"/>
      <c r="K53" s="131"/>
      <c r="L53" s="131"/>
      <c r="M53" s="131"/>
      <c r="N53" s="131"/>
      <c r="O53" s="131"/>
      <c r="P53" s="131"/>
    </row>
    <row r="55" spans="1:16" ht="12.75">
      <c r="A55" s="85" t="str">
        <f>+teams!A70</f>
        <v>Senior D</v>
      </c>
      <c r="B55" s="85" t="str">
        <f>+teams!B70</f>
        <v>A</v>
      </c>
      <c r="C55" s="85">
        <f>+teams!C70</f>
        <v>12</v>
      </c>
      <c r="D55" s="125">
        <f>+teams!D70</f>
        <v>0</v>
      </c>
      <c r="E55" s="85">
        <f>+teams!E70</f>
        <v>0</v>
      </c>
      <c r="F55" s="130">
        <f>+teams!I70</f>
        <v>0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5:16" ht="12.75">
      <c r="E56" s="85">
        <f>+teams!E71</f>
        <v>0</v>
      </c>
      <c r="F56" s="130">
        <f>+teams!I71</f>
        <v>0</v>
      </c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5:16" ht="12.75">
      <c r="E57" s="85">
        <f>+teams!E72</f>
        <v>0</v>
      </c>
      <c r="F57" s="130">
        <f>+teams!I72</f>
        <v>0</v>
      </c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5:16" ht="12.75">
      <c r="E58" s="85">
        <f>+teams!E73</f>
        <v>0</v>
      </c>
      <c r="F58" s="130">
        <f>+teams!I73</f>
        <v>0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60" spans="1:16" ht="12.75">
      <c r="A60" s="85" t="str">
        <f>+teams!A75</f>
        <v>Senior D</v>
      </c>
      <c r="B60" s="85" t="str">
        <f>+teams!B75</f>
        <v>A</v>
      </c>
      <c r="C60" s="85">
        <f>+teams!C75</f>
        <v>13</v>
      </c>
      <c r="D60" s="125">
        <f>+teams!D75</f>
        <v>0</v>
      </c>
      <c r="E60" s="85">
        <f>+teams!E75</f>
        <v>0</v>
      </c>
      <c r="F60" s="130">
        <f>+teams!I75</f>
        <v>0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5:16" ht="12.75">
      <c r="E61" s="85">
        <f>+teams!E76</f>
        <v>0</v>
      </c>
      <c r="F61" s="130">
        <f>+teams!I76</f>
        <v>0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  <row r="62" spans="5:16" ht="12.75">
      <c r="E62" s="85">
        <f>+teams!E77</f>
        <v>0</v>
      </c>
      <c r="F62" s="130">
        <f>+teams!I77</f>
        <v>0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5:16" ht="12.75">
      <c r="E63" s="85">
        <f>+teams!E78</f>
        <v>0</v>
      </c>
      <c r="F63" s="130">
        <f>+teams!I78</f>
        <v>0</v>
      </c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5" spans="1:16" ht="12.75">
      <c r="A65" s="85" t="str">
        <f>+teams!A80</f>
        <v>Senior D</v>
      </c>
      <c r="B65" s="85" t="str">
        <f>+teams!B80</f>
        <v>A</v>
      </c>
      <c r="C65" s="85">
        <f>+teams!C80</f>
        <v>14</v>
      </c>
      <c r="D65" s="125">
        <f>+teams!D80</f>
        <v>0</v>
      </c>
      <c r="E65" s="85">
        <f>+teams!E80</f>
        <v>0</v>
      </c>
      <c r="F65" s="130">
        <f>+teams!I80</f>
        <v>0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</row>
    <row r="66" spans="5:16" ht="12.75">
      <c r="E66" s="85">
        <f>+teams!E81</f>
        <v>0</v>
      </c>
      <c r="F66" s="130">
        <f>+teams!I81</f>
        <v>0</v>
      </c>
      <c r="G66" s="131"/>
      <c r="H66" s="131"/>
      <c r="I66" s="131"/>
      <c r="J66" s="131"/>
      <c r="K66" s="131"/>
      <c r="L66" s="131"/>
      <c r="M66" s="131"/>
      <c r="N66" s="131"/>
      <c r="O66" s="131"/>
      <c r="P66" s="131"/>
    </row>
    <row r="67" spans="5:16" ht="12.75">
      <c r="E67" s="85">
        <f>+teams!E82</f>
        <v>0</v>
      </c>
      <c r="F67" s="130">
        <f>+teams!I82</f>
        <v>0</v>
      </c>
      <c r="G67" s="131"/>
      <c r="H67" s="131"/>
      <c r="I67" s="131"/>
      <c r="J67" s="131"/>
      <c r="K67" s="131"/>
      <c r="L67" s="131"/>
      <c r="M67" s="131"/>
      <c r="N67" s="131"/>
      <c r="O67" s="131"/>
      <c r="P67" s="131"/>
    </row>
    <row r="68" spans="5:16" ht="12.75">
      <c r="E68" s="85">
        <f>+teams!E83</f>
        <v>0</v>
      </c>
      <c r="F68" s="130">
        <f>+teams!I83</f>
        <v>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</row>
    <row r="70" spans="1:16" ht="12.75">
      <c r="A70" s="85" t="str">
        <f>+teams!A115</f>
        <v>C</v>
      </c>
      <c r="B70" s="85" t="str">
        <f>+teams!B115</f>
        <v>C</v>
      </c>
      <c r="C70" s="85">
        <f>+teams!C115</f>
        <v>16</v>
      </c>
      <c r="D70" s="125">
        <f>+teams!D115</f>
        <v>0</v>
      </c>
      <c r="E70" s="85">
        <f>+teams!E115</f>
        <v>0</v>
      </c>
      <c r="F70" s="130">
        <f>+teams!I115</f>
        <v>0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</row>
    <row r="71" spans="5:16" ht="12.75">
      <c r="E71" s="85">
        <f>+teams!E116</f>
        <v>0</v>
      </c>
      <c r="F71" s="130">
        <f>+teams!I116</f>
        <v>0</v>
      </c>
      <c r="G71" s="131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5:16" ht="12.75">
      <c r="E72" s="85">
        <f>+teams!E117</f>
        <v>0</v>
      </c>
      <c r="F72" s="130">
        <f>+teams!I117</f>
        <v>0</v>
      </c>
      <c r="G72" s="131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5:16" ht="12.75">
      <c r="E73" s="85">
        <f>+teams!E118</f>
        <v>0</v>
      </c>
      <c r="F73" s="130">
        <f>+teams!I118</f>
        <v>0</v>
      </c>
      <c r="G73" s="131"/>
      <c r="H73" s="131"/>
      <c r="I73" s="131"/>
      <c r="J73" s="131"/>
      <c r="K73" s="131"/>
      <c r="L73" s="131"/>
      <c r="M73" s="131"/>
      <c r="N73" s="131"/>
      <c r="O73" s="131"/>
      <c r="P73" s="131"/>
    </row>
    <row r="75" spans="1:16" ht="12.75">
      <c r="A75" s="85" t="str">
        <f>+teams!A120</f>
        <v>Senior C</v>
      </c>
      <c r="B75" s="85" t="str">
        <f>+teams!B120</f>
        <v>C</v>
      </c>
      <c r="C75" s="85">
        <f>+teams!C120</f>
        <v>999</v>
      </c>
      <c r="D75" s="125">
        <f>+teams!D120</f>
        <v>0</v>
      </c>
      <c r="E75" s="85">
        <f>+teams!E120</f>
        <v>0</v>
      </c>
      <c r="F75" s="130">
        <f>+teams!I120</f>
        <v>0</v>
      </c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5:16" ht="12.75">
      <c r="E76" s="85">
        <f>+teams!E121</f>
        <v>0</v>
      </c>
      <c r="F76" s="130">
        <f>+teams!I121</f>
        <v>0</v>
      </c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5:16" ht="12.75">
      <c r="E77" s="85">
        <f>+teams!E122</f>
        <v>0</v>
      </c>
      <c r="F77" s="130">
        <f>+teams!I122</f>
        <v>0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spans="5:16" ht="12.75">
      <c r="E78" s="85">
        <f>+teams!E123</f>
        <v>0</v>
      </c>
      <c r="F78" s="130">
        <f>+teams!I123</f>
        <v>0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</row>
    <row r="80" spans="1:16" ht="12.75">
      <c r="A80" s="85" t="str">
        <f>+teams!A130</f>
        <v>Senior C</v>
      </c>
      <c r="B80" s="85" t="str">
        <f>+teams!B130</f>
        <v>C</v>
      </c>
      <c r="C80" s="85">
        <f>+teams!C130</f>
        <v>999</v>
      </c>
      <c r="D80" s="125" t="str">
        <f>+teams!D130</f>
        <v>team 24</v>
      </c>
      <c r="E80" s="85">
        <f>+teams!E130</f>
        <v>0</v>
      </c>
      <c r="F80" s="130">
        <f>+teams!I130</f>
        <v>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</row>
    <row r="81" spans="5:16" ht="12.75">
      <c r="E81" s="85">
        <f>+teams!E131</f>
        <v>0</v>
      </c>
      <c r="F81" s="130">
        <f>+teams!I131</f>
        <v>0</v>
      </c>
      <c r="G81" s="131"/>
      <c r="H81" s="131"/>
      <c r="I81" s="131"/>
      <c r="J81" s="131"/>
      <c r="K81" s="131"/>
      <c r="L81" s="131"/>
      <c r="M81" s="131"/>
      <c r="N81" s="131"/>
      <c r="O81" s="131"/>
      <c r="P81" s="131"/>
    </row>
    <row r="82" spans="5:16" ht="12.75">
      <c r="E82" s="85">
        <f>+teams!E132</f>
        <v>0</v>
      </c>
      <c r="F82" s="130">
        <f>+teams!I132</f>
        <v>0</v>
      </c>
      <c r="G82" s="131"/>
      <c r="H82" s="131"/>
      <c r="I82" s="131"/>
      <c r="J82" s="131"/>
      <c r="K82" s="131"/>
      <c r="L82" s="131"/>
      <c r="M82" s="131"/>
      <c r="N82" s="131"/>
      <c r="O82" s="131"/>
      <c r="P82" s="131"/>
    </row>
    <row r="83" spans="5:16" ht="12.75">
      <c r="E83" s="85">
        <f>+teams!E133</f>
        <v>0</v>
      </c>
      <c r="F83" s="130">
        <f>+teams!I133</f>
        <v>0</v>
      </c>
      <c r="G83" s="131"/>
      <c r="H83" s="131"/>
      <c r="I83" s="131"/>
      <c r="J83" s="131"/>
      <c r="K83" s="131"/>
      <c r="L83" s="131"/>
      <c r="M83" s="131"/>
      <c r="N83" s="131"/>
      <c r="O83" s="131"/>
      <c r="P83" s="131"/>
    </row>
    <row r="85" spans="1:16" ht="12.75">
      <c r="A85" s="85" t="str">
        <f>+teams!A135</f>
        <v>Senior C</v>
      </c>
      <c r="B85" s="85">
        <f>+teams!B135</f>
        <v>0</v>
      </c>
      <c r="C85" s="85">
        <f>+teams!C135</f>
        <v>25</v>
      </c>
      <c r="D85" s="125" t="str">
        <f>+teams!D135</f>
        <v>Team 25</v>
      </c>
      <c r="E85" s="85">
        <f>+teams!E135</f>
        <v>0</v>
      </c>
      <c r="F85" s="130">
        <f>+teams!I135</f>
        <v>0</v>
      </c>
      <c r="G85" s="131"/>
      <c r="H85" s="131"/>
      <c r="I85" s="131"/>
      <c r="J85" s="131"/>
      <c r="K85" s="131"/>
      <c r="L85" s="131"/>
      <c r="M85" s="131"/>
      <c r="N85" s="131"/>
      <c r="O85" s="131"/>
      <c r="P85" s="131"/>
    </row>
    <row r="86" spans="5:16" ht="12.75">
      <c r="E86" s="85">
        <f>+teams!E136</f>
        <v>0</v>
      </c>
      <c r="F86" s="130">
        <f>+teams!I136</f>
        <v>0</v>
      </c>
      <c r="G86" s="131"/>
      <c r="H86" s="131"/>
      <c r="I86" s="131"/>
      <c r="J86" s="131"/>
      <c r="K86" s="131"/>
      <c r="L86" s="131"/>
      <c r="M86" s="131"/>
      <c r="N86" s="131"/>
      <c r="O86" s="131"/>
      <c r="P86" s="131"/>
    </row>
    <row r="87" spans="5:16" ht="12.75">
      <c r="E87" s="85">
        <f>+teams!E137</f>
        <v>0</v>
      </c>
      <c r="F87" s="130">
        <f>+teams!I137</f>
        <v>0</v>
      </c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  <row r="88" spans="5:16" ht="12.75">
      <c r="E88" s="85">
        <f>+teams!E138</f>
        <v>0</v>
      </c>
      <c r="F88" s="130">
        <f>+teams!I138</f>
        <v>0</v>
      </c>
      <c r="G88" s="131"/>
      <c r="H88" s="131"/>
      <c r="I88" s="131"/>
      <c r="J88" s="131"/>
      <c r="K88" s="131"/>
      <c r="L88" s="131"/>
      <c r="M88" s="131"/>
      <c r="N88" s="131"/>
      <c r="O88" s="131"/>
      <c r="P88" s="131"/>
    </row>
  </sheetData>
  <mergeCells count="2">
    <mergeCell ref="C2:D2"/>
    <mergeCell ref="C46:D46"/>
  </mergeCells>
  <printOptions/>
  <pageMargins left="0.29" right="0.75" top="0.48" bottom="0.51" header="0.37" footer="0.38"/>
  <pageSetup horizontalDpi="600" verticalDpi="600" orientation="landscape" scale="76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210"/>
  <sheetViews>
    <sheetView zoomScale="75" zoomScaleNormal="75" zoomScaleSheetLayoutView="50" workbookViewId="0" topLeftCell="A1">
      <selection activeCell="A7" sqref="A7"/>
    </sheetView>
  </sheetViews>
  <sheetFormatPr defaultColWidth="9.140625" defaultRowHeight="12.75"/>
  <cols>
    <col min="1" max="1" width="6.7109375" style="1" customWidth="1"/>
    <col min="2" max="6" width="7.7109375" style="1" customWidth="1"/>
    <col min="7" max="10" width="7.28125" style="1" customWidth="1"/>
    <col min="11" max="11" width="7.8515625" style="1" customWidth="1"/>
    <col min="12" max="21" width="7.28125" style="1" customWidth="1"/>
    <col min="22" max="22" width="12.8515625" style="1" customWidth="1"/>
    <col min="23" max="16384" width="9.140625" style="1" customWidth="1"/>
  </cols>
  <sheetData>
    <row r="1" spans="1:22" ht="12.75">
      <c r="A1" s="802" t="s">
        <v>3</v>
      </c>
      <c r="B1" s="815"/>
      <c r="C1" s="815"/>
      <c r="D1" s="815"/>
      <c r="E1" s="815"/>
      <c r="F1" s="815"/>
      <c r="G1" s="815"/>
      <c r="H1" s="816"/>
      <c r="I1" s="802" t="s">
        <v>26</v>
      </c>
      <c r="J1" s="803"/>
      <c r="K1" s="806"/>
      <c r="L1" s="802" t="s">
        <v>20</v>
      </c>
      <c r="M1" s="808">
        <f>division</f>
        <v>0</v>
      </c>
      <c r="N1" s="809"/>
      <c r="O1" s="795" t="s">
        <v>22</v>
      </c>
      <c r="P1" s="797">
        <f>section4</f>
        <v>0</v>
      </c>
      <c r="Q1" s="825"/>
      <c r="R1" s="825"/>
      <c r="S1" s="825"/>
      <c r="T1" s="825"/>
      <c r="U1" s="825"/>
      <c r="V1" s="826"/>
    </row>
    <row r="2" spans="1:22" ht="12.75">
      <c r="A2" s="804"/>
      <c r="B2" s="817"/>
      <c r="C2" s="817"/>
      <c r="D2" s="817"/>
      <c r="E2" s="817"/>
      <c r="F2" s="817"/>
      <c r="G2" s="817"/>
      <c r="H2" s="818"/>
      <c r="I2" s="804"/>
      <c r="J2" s="805"/>
      <c r="K2" s="807"/>
      <c r="L2" s="804"/>
      <c r="M2" s="810"/>
      <c r="N2" s="811"/>
      <c r="O2" s="796"/>
      <c r="P2" s="798"/>
      <c r="Q2" s="827"/>
      <c r="R2" s="827"/>
      <c r="S2" s="827"/>
      <c r="T2" s="827"/>
      <c r="U2" s="827"/>
      <c r="V2" s="828"/>
    </row>
    <row r="3" spans="1:22" ht="4.5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</row>
    <row r="4" spans="1:22" ht="12.75">
      <c r="A4" s="757" t="s">
        <v>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6"/>
    </row>
    <row r="5" spans="1:22" ht="18" customHeight="1">
      <c r="A5" s="522" t="s">
        <v>0</v>
      </c>
      <c r="B5" s="515" t="s">
        <v>21</v>
      </c>
      <c r="C5" s="517" t="s">
        <v>4</v>
      </c>
      <c r="D5" s="518"/>
      <c r="E5" s="519"/>
      <c r="F5" s="522" t="s">
        <v>5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1" t="s">
        <v>30</v>
      </c>
      <c r="S5" s="21" t="s">
        <v>30</v>
      </c>
      <c r="T5" s="21" t="s">
        <v>30</v>
      </c>
      <c r="U5" s="522" t="s">
        <v>6</v>
      </c>
      <c r="V5" s="2" t="s">
        <v>19</v>
      </c>
    </row>
    <row r="6" spans="1:22" ht="13.5" customHeight="1">
      <c r="A6" s="523"/>
      <c r="B6" s="516"/>
      <c r="C6" s="520"/>
      <c r="D6" s="508"/>
      <c r="E6" s="521"/>
      <c r="F6" s="523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</v>
      </c>
      <c r="S6" s="3">
        <v>2</v>
      </c>
      <c r="T6" s="3">
        <v>3</v>
      </c>
      <c r="U6" s="523"/>
      <c r="V6" s="10" t="s">
        <v>7</v>
      </c>
    </row>
    <row r="7" spans="1:22" ht="22.5" customHeight="1">
      <c r="A7" s="4"/>
      <c r="B7" s="4"/>
      <c r="C7" s="792" t="s">
        <v>33</v>
      </c>
      <c r="D7" s="793"/>
      <c r="E7" s="794"/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822"/>
      <c r="S7" s="822"/>
      <c r="T7" s="822"/>
      <c r="U7" s="22">
        <v>0</v>
      </c>
      <c r="V7" s="11" t="s">
        <v>8</v>
      </c>
    </row>
    <row r="8" spans="1:22" ht="22.5" customHeight="1">
      <c r="A8" s="5"/>
      <c r="B8" s="5"/>
      <c r="C8" s="768"/>
      <c r="D8" s="769"/>
      <c r="E8" s="770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823"/>
      <c r="S8" s="823"/>
      <c r="T8" s="823"/>
      <c r="U8" s="22">
        <v>0</v>
      </c>
      <c r="V8" s="11" t="s">
        <v>7</v>
      </c>
    </row>
    <row r="9" spans="1:22" ht="22.5" customHeight="1">
      <c r="A9" s="5"/>
      <c r="B9" s="5"/>
      <c r="C9" s="768"/>
      <c r="D9" s="769"/>
      <c r="E9" s="770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823"/>
      <c r="S9" s="823"/>
      <c r="T9" s="823"/>
      <c r="U9" s="22">
        <v>0</v>
      </c>
      <c r="V9" s="11" t="s">
        <v>9</v>
      </c>
    </row>
    <row r="10" spans="1:22" ht="22.5" customHeight="1">
      <c r="A10" s="5"/>
      <c r="B10" s="5"/>
      <c r="C10" s="768"/>
      <c r="D10" s="769"/>
      <c r="E10" s="770"/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824"/>
      <c r="S10" s="824"/>
      <c r="T10" s="824"/>
      <c r="U10" s="22">
        <v>0</v>
      </c>
      <c r="V10" s="11" t="s">
        <v>10</v>
      </c>
    </row>
    <row r="11" spans="1:22" ht="21.75" customHeight="1">
      <c r="A11" s="757" t="s">
        <v>11</v>
      </c>
      <c r="B11" s="485"/>
      <c r="C11" s="485"/>
      <c r="D11" s="485"/>
      <c r="E11" s="486"/>
      <c r="F11" s="23">
        <f>SUM(F7:F10)</f>
        <v>0</v>
      </c>
      <c r="G11" s="23">
        <f aca="true" t="shared" si="0" ref="G11:Q11">SUM(G7:G10)-MIN(G7:G10)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37">
        <f>SUM(R7:R10)</f>
        <v>0</v>
      </c>
      <c r="S11" s="37">
        <f>SUM(S7:S10)</f>
        <v>0</v>
      </c>
      <c r="T11" s="37">
        <f>SUM(T7:T10)</f>
        <v>0</v>
      </c>
      <c r="U11" s="23">
        <f>SUM(U7:U10)</f>
        <v>0</v>
      </c>
      <c r="V11" s="34">
        <f>SUM(F11:U11)</f>
        <v>0</v>
      </c>
    </row>
    <row r="12" spans="1:22" ht="4.5" customHeight="1">
      <c r="A12" s="51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</row>
    <row r="13" spans="1:22" ht="12.75">
      <c r="A13" s="757" t="s">
        <v>15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1"/>
      <c r="U13" s="26"/>
      <c r="V13" s="24"/>
    </row>
    <row r="14" spans="1:22" ht="15" customHeight="1">
      <c r="A14" s="819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474">
        <f>stall1</f>
        <v>0</v>
      </c>
      <c r="I14" s="470"/>
      <c r="J14" s="474">
        <f>stall2</f>
        <v>0</v>
      </c>
      <c r="K14" s="470"/>
      <c r="L14" s="474">
        <f>stall3</f>
        <v>0</v>
      </c>
      <c r="M14" s="470"/>
      <c r="N14" s="474">
        <f>stall4</f>
        <v>0</v>
      </c>
      <c r="O14" s="470"/>
      <c r="P14" s="474">
        <f>stall5</f>
        <v>0</v>
      </c>
      <c r="Q14" s="470"/>
      <c r="R14" s="465" t="s">
        <v>6</v>
      </c>
      <c r="S14" s="517" t="s">
        <v>18</v>
      </c>
      <c r="T14" s="519"/>
      <c r="U14" s="27"/>
      <c r="V14" s="6"/>
    </row>
    <row r="15" spans="1:22" ht="13.5" customHeight="1">
      <c r="A15" s="523"/>
      <c r="B15" s="516"/>
      <c r="C15" s="520"/>
      <c r="D15" s="508"/>
      <c r="E15" s="521"/>
      <c r="F15" s="473"/>
      <c r="G15" s="523"/>
      <c r="H15" s="471"/>
      <c r="I15" s="464"/>
      <c r="J15" s="471"/>
      <c r="K15" s="464"/>
      <c r="L15" s="471"/>
      <c r="M15" s="464"/>
      <c r="N15" s="471"/>
      <c r="O15" s="464"/>
      <c r="P15" s="471"/>
      <c r="Q15" s="464"/>
      <c r="R15" s="466"/>
      <c r="S15" s="477"/>
      <c r="T15" s="475"/>
      <c r="U15" s="27"/>
      <c r="V15" s="6"/>
    </row>
    <row r="16" spans="1:22" ht="22.5" customHeight="1">
      <c r="A16" s="14">
        <f aca="true" t="shared" si="1" ref="A16:C19">(A7)</f>
        <v>0</v>
      </c>
      <c r="B16" s="14">
        <f t="shared" si="1"/>
        <v>0</v>
      </c>
      <c r="C16" s="783" t="str">
        <f t="shared" si="1"/>
        <v>Captain
Name</v>
      </c>
      <c r="D16" s="784"/>
      <c r="E16" s="785"/>
      <c r="F16" s="33" t="s">
        <v>35</v>
      </c>
      <c r="G16" s="22">
        <v>0</v>
      </c>
      <c r="H16" s="531">
        <v>0</v>
      </c>
      <c r="I16" s="532"/>
      <c r="J16" s="531">
        <v>0</v>
      </c>
      <c r="K16" s="532"/>
      <c r="L16" s="531">
        <v>0</v>
      </c>
      <c r="M16" s="532"/>
      <c r="N16" s="531">
        <v>0</v>
      </c>
      <c r="O16" s="532"/>
      <c r="P16" s="531">
        <v>0</v>
      </c>
      <c r="Q16" s="532"/>
      <c r="R16" s="22">
        <v>0</v>
      </c>
      <c r="S16" s="460" t="s">
        <v>7</v>
      </c>
      <c r="T16" s="829"/>
      <c r="U16" s="20"/>
      <c r="V16" s="28"/>
    </row>
    <row r="17" spans="1:22" ht="22.5" customHeight="1">
      <c r="A17" s="14">
        <f t="shared" si="1"/>
        <v>0</v>
      </c>
      <c r="B17" s="14">
        <f t="shared" si="1"/>
        <v>0</v>
      </c>
      <c r="C17" s="799">
        <f t="shared" si="1"/>
        <v>0</v>
      </c>
      <c r="D17" s="800"/>
      <c r="E17" s="801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829"/>
      <c r="U17" s="20"/>
      <c r="V17" s="28"/>
    </row>
    <row r="18" spans="1:22" ht="22.5" customHeight="1">
      <c r="A18" s="14">
        <f t="shared" si="1"/>
        <v>0</v>
      </c>
      <c r="B18" s="14">
        <f t="shared" si="1"/>
        <v>0</v>
      </c>
      <c r="C18" s="799">
        <f t="shared" si="1"/>
        <v>0</v>
      </c>
      <c r="D18" s="800"/>
      <c r="E18" s="801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829"/>
      <c r="U18" s="20"/>
      <c r="V18" s="28"/>
    </row>
    <row r="19" spans="1:22" ht="22.5" customHeight="1">
      <c r="A19" s="14">
        <f t="shared" si="1"/>
        <v>0</v>
      </c>
      <c r="B19" s="14">
        <f t="shared" si="1"/>
        <v>0</v>
      </c>
      <c r="C19" s="799">
        <f t="shared" si="1"/>
        <v>0</v>
      </c>
      <c r="D19" s="800"/>
      <c r="E19" s="801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829"/>
      <c r="U19" s="20"/>
      <c r="V19" s="28"/>
    </row>
    <row r="20" spans="1:22" ht="22.5" customHeight="1">
      <c r="A20" s="757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460" t="s">
        <v>10</v>
      </c>
      <c r="T20" s="829"/>
      <c r="U20" s="29"/>
      <c r="V20" s="7"/>
    </row>
    <row r="21" spans="1:22" ht="21.75" customHeight="1">
      <c r="A21" s="757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813">
        <f>SUM(G21:R21)</f>
        <v>0</v>
      </c>
      <c r="T21" s="814"/>
      <c r="U21" s="30"/>
      <c r="V21" s="31"/>
    </row>
    <row r="22" spans="1:22" ht="4.5" customHeight="1">
      <c r="A22" s="478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</row>
    <row r="23" spans="1:22" ht="12" customHeight="1">
      <c r="A23" s="786" t="s">
        <v>31</v>
      </c>
      <c r="B23" s="787"/>
      <c r="C23" s="787"/>
      <c r="D23" s="788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6"/>
    </row>
    <row r="24" spans="1:22" ht="12" customHeight="1">
      <c r="A24" s="789"/>
      <c r="B24" s="790"/>
      <c r="C24" s="790"/>
      <c r="D24" s="791"/>
      <c r="E24" s="3">
        <v>1</v>
      </c>
      <c r="F24" s="3">
        <v>2</v>
      </c>
      <c r="G24" s="3">
        <v>3</v>
      </c>
      <c r="H24" s="3">
        <v>4</v>
      </c>
      <c r="I24" s="18">
        <v>5</v>
      </c>
      <c r="J24" s="3">
        <v>6</v>
      </c>
      <c r="K24" s="3">
        <v>7</v>
      </c>
      <c r="L24" s="3">
        <v>8</v>
      </c>
      <c r="M24" s="18">
        <v>9</v>
      </c>
      <c r="N24" s="3">
        <v>10</v>
      </c>
      <c r="O24" s="523"/>
      <c r="P24" s="549"/>
      <c r="Q24" s="548"/>
      <c r="R24" s="19"/>
      <c r="S24" s="6"/>
      <c r="T24" s="6"/>
      <c r="U24" s="25"/>
      <c r="V24" s="25"/>
    </row>
    <row r="25" spans="1:22" ht="21.75" customHeight="1">
      <c r="A25" s="757" t="s">
        <v>11</v>
      </c>
      <c r="B25" s="485"/>
      <c r="C25" s="485"/>
      <c r="D25" s="486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813">
        <f>SUM(E25:O25)</f>
        <v>0</v>
      </c>
      <c r="Q25" s="814"/>
      <c r="R25" s="20"/>
      <c r="S25" s="8"/>
      <c r="T25" s="17"/>
      <c r="U25" s="25"/>
      <c r="V25" s="25"/>
    </row>
    <row r="26" spans="1:22" ht="4.5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840"/>
    </row>
    <row r="27" spans="1:22" ht="12.75" customHeight="1">
      <c r="A27" s="786" t="s">
        <v>24</v>
      </c>
      <c r="B27" s="787"/>
      <c r="C27" s="787"/>
      <c r="D27" s="787"/>
      <c r="E27" s="787"/>
      <c r="F27" s="788"/>
      <c r="G27" s="830" t="str">
        <f>(C7)</f>
        <v>Captain
Name</v>
      </c>
      <c r="H27" s="831"/>
      <c r="I27" s="779">
        <f>(C8)</f>
        <v>0</v>
      </c>
      <c r="J27" s="780"/>
      <c r="K27" s="779">
        <f>(C9)</f>
        <v>0</v>
      </c>
      <c r="L27" s="780"/>
      <c r="M27" s="779">
        <f>(C10)</f>
        <v>0</v>
      </c>
      <c r="N27" s="780"/>
      <c r="O27" s="522" t="s">
        <v>6</v>
      </c>
      <c r="P27" s="547" t="s">
        <v>23</v>
      </c>
      <c r="Q27" s="548"/>
      <c r="R27" s="8"/>
      <c r="S27" s="6"/>
      <c r="T27" s="6"/>
      <c r="U27" s="552"/>
      <c r="V27" s="840"/>
    </row>
    <row r="28" spans="1:22" ht="12.75" customHeight="1">
      <c r="A28" s="789"/>
      <c r="B28" s="790"/>
      <c r="C28" s="790"/>
      <c r="D28" s="790"/>
      <c r="E28" s="790"/>
      <c r="F28" s="791"/>
      <c r="G28" s="832"/>
      <c r="H28" s="833"/>
      <c r="I28" s="781"/>
      <c r="J28" s="782"/>
      <c r="K28" s="781"/>
      <c r="L28" s="782"/>
      <c r="M28" s="781"/>
      <c r="N28" s="782"/>
      <c r="O28" s="523"/>
      <c r="P28" s="549"/>
      <c r="Q28" s="548"/>
      <c r="R28" s="8"/>
      <c r="S28" s="6"/>
      <c r="T28" s="6"/>
      <c r="U28" s="554"/>
      <c r="V28" s="841"/>
    </row>
    <row r="29" spans="1:22" ht="21.75" customHeight="1">
      <c r="A29" s="757" t="s">
        <v>11</v>
      </c>
      <c r="B29" s="485"/>
      <c r="C29" s="485"/>
      <c r="D29" s="485"/>
      <c r="E29" s="485"/>
      <c r="F29" s="486"/>
      <c r="G29" s="566">
        <v>0</v>
      </c>
      <c r="H29" s="567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813">
        <f>SUM(G29:M29)-MIN(G29:M29)+O29</f>
        <v>0</v>
      </c>
      <c r="Q29" s="814"/>
      <c r="S29" s="9"/>
      <c r="T29" s="8"/>
      <c r="U29" s="568" t="s">
        <v>14</v>
      </c>
      <c r="V29" s="838"/>
    </row>
    <row r="30" spans="1:22" ht="4.5" customHeight="1">
      <c r="A30" s="551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839"/>
    </row>
    <row r="31" spans="1:22" ht="11.25" customHeight="1">
      <c r="A31" s="786" t="s">
        <v>27</v>
      </c>
      <c r="B31" s="787"/>
      <c r="C31" s="787"/>
      <c r="D31" s="787"/>
      <c r="E31" s="787"/>
      <c r="F31" s="788"/>
      <c r="G31" s="830" t="str">
        <f>(C7)</f>
        <v>Captain
Name</v>
      </c>
      <c r="H31" s="831"/>
      <c r="I31" s="779">
        <f>(C8)</f>
        <v>0</v>
      </c>
      <c r="J31" s="780"/>
      <c r="K31" s="779">
        <f>(C9)</f>
        <v>0</v>
      </c>
      <c r="L31" s="780"/>
      <c r="M31" s="779">
        <f>(C10)</f>
        <v>0</v>
      </c>
      <c r="N31" s="780"/>
      <c r="O31" s="522" t="s">
        <v>6</v>
      </c>
      <c r="P31" s="547" t="s">
        <v>25</v>
      </c>
      <c r="Q31" s="548"/>
      <c r="R31" s="12"/>
      <c r="S31" s="6"/>
      <c r="T31" s="6"/>
      <c r="U31" s="570"/>
      <c r="V31" s="839"/>
    </row>
    <row r="32" spans="1:22" ht="12.75" customHeight="1">
      <c r="A32" s="789"/>
      <c r="B32" s="790"/>
      <c r="C32" s="790"/>
      <c r="D32" s="790"/>
      <c r="E32" s="790"/>
      <c r="F32" s="791"/>
      <c r="G32" s="832"/>
      <c r="H32" s="833"/>
      <c r="I32" s="781"/>
      <c r="J32" s="782"/>
      <c r="K32" s="781"/>
      <c r="L32" s="782"/>
      <c r="M32" s="781"/>
      <c r="N32" s="782"/>
      <c r="O32" s="523"/>
      <c r="P32" s="549"/>
      <c r="Q32" s="548"/>
      <c r="R32" s="12"/>
      <c r="S32" s="6"/>
      <c r="T32" s="6"/>
      <c r="U32" s="834">
        <f>SUM(V11+S21+P25+P29+P33)</f>
        <v>0</v>
      </c>
      <c r="V32" s="835"/>
    </row>
    <row r="33" spans="1:22" ht="21.75" customHeight="1">
      <c r="A33" s="757" t="s">
        <v>11</v>
      </c>
      <c r="B33" s="485"/>
      <c r="C33" s="485"/>
      <c r="D33" s="485"/>
      <c r="E33" s="485"/>
      <c r="F33" s="486"/>
      <c r="G33" s="566">
        <v>0</v>
      </c>
      <c r="H33" s="567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813">
        <f>SUM(G33:M33)-MIN(G33:M33)+O33</f>
        <v>0</v>
      </c>
      <c r="Q33" s="814"/>
      <c r="R33" s="13"/>
      <c r="S33" s="9"/>
      <c r="T33" s="8"/>
      <c r="U33" s="836"/>
      <c r="V33" s="837"/>
    </row>
    <row r="34" spans="1:22" ht="13.5" customHeight="1">
      <c r="A34" s="812" t="s">
        <v>36</v>
      </c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</row>
    <row r="35" spans="1:22" ht="13.5" customHeight="1">
      <c r="A35" s="577" t="s">
        <v>32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</row>
    <row r="36" spans="1:22" ht="12.75">
      <c r="A36" s="802" t="s">
        <v>3</v>
      </c>
      <c r="B36" s="815"/>
      <c r="C36" s="815"/>
      <c r="D36" s="815"/>
      <c r="E36" s="815"/>
      <c r="F36" s="815"/>
      <c r="G36" s="815"/>
      <c r="H36" s="816"/>
      <c r="I36" s="802" t="s">
        <v>26</v>
      </c>
      <c r="J36" s="803"/>
      <c r="K36" s="806"/>
      <c r="L36" s="802" t="s">
        <v>20</v>
      </c>
      <c r="M36" s="808">
        <f>division</f>
        <v>0</v>
      </c>
      <c r="N36" s="809"/>
      <c r="O36" s="795" t="s">
        <v>22</v>
      </c>
      <c r="P36" s="797">
        <f>section4</f>
        <v>0</v>
      </c>
      <c r="Q36" s="825"/>
      <c r="R36" s="825"/>
      <c r="S36" s="825"/>
      <c r="T36" s="825"/>
      <c r="U36" s="825"/>
      <c r="V36" s="826"/>
    </row>
    <row r="37" spans="1:22" ht="12.75">
      <c r="A37" s="804"/>
      <c r="B37" s="817"/>
      <c r="C37" s="817"/>
      <c r="D37" s="817"/>
      <c r="E37" s="817"/>
      <c r="F37" s="817"/>
      <c r="G37" s="817"/>
      <c r="H37" s="818"/>
      <c r="I37" s="804"/>
      <c r="J37" s="805"/>
      <c r="K37" s="807"/>
      <c r="L37" s="804"/>
      <c r="M37" s="810"/>
      <c r="N37" s="811"/>
      <c r="O37" s="796"/>
      <c r="P37" s="798"/>
      <c r="Q37" s="827"/>
      <c r="R37" s="827"/>
      <c r="S37" s="827"/>
      <c r="T37" s="827"/>
      <c r="U37" s="827"/>
      <c r="V37" s="828"/>
    </row>
    <row r="38" spans="1:22" ht="4.5" customHeight="1">
      <c r="A38" s="551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</row>
    <row r="39" spans="1:22" ht="12.75">
      <c r="A39" s="757" t="s">
        <v>1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6"/>
    </row>
    <row r="40" spans="1:22" ht="18" customHeight="1">
      <c r="A40" s="522" t="s">
        <v>0</v>
      </c>
      <c r="B40" s="515" t="s">
        <v>21</v>
      </c>
      <c r="C40" s="517" t="s">
        <v>4</v>
      </c>
      <c r="D40" s="518"/>
      <c r="E40" s="519"/>
      <c r="F40" s="522" t="s">
        <v>5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1" t="s">
        <v>30</v>
      </c>
      <c r="S40" s="21" t="s">
        <v>30</v>
      </c>
      <c r="T40" s="21" t="s">
        <v>30</v>
      </c>
      <c r="U40" s="522" t="s">
        <v>6</v>
      </c>
      <c r="V40" s="2" t="s">
        <v>19</v>
      </c>
    </row>
    <row r="41" spans="1:22" ht="13.5" customHeight="1">
      <c r="A41" s="523"/>
      <c r="B41" s="516"/>
      <c r="C41" s="520"/>
      <c r="D41" s="508"/>
      <c r="E41" s="521"/>
      <c r="F41" s="523"/>
      <c r="G41" s="3">
        <v>1</v>
      </c>
      <c r="H41" s="3">
        <v>2</v>
      </c>
      <c r="I41" s="3">
        <v>3</v>
      </c>
      <c r="J41" s="3">
        <v>4</v>
      </c>
      <c r="K41" s="3">
        <v>5</v>
      </c>
      <c r="L41" s="3">
        <v>6</v>
      </c>
      <c r="M41" s="3">
        <v>7</v>
      </c>
      <c r="N41" s="3">
        <v>8</v>
      </c>
      <c r="O41" s="3">
        <v>9</v>
      </c>
      <c r="P41" s="3">
        <v>10</v>
      </c>
      <c r="Q41" s="3">
        <v>11</v>
      </c>
      <c r="R41" s="3">
        <v>1</v>
      </c>
      <c r="S41" s="3">
        <v>2</v>
      </c>
      <c r="T41" s="3">
        <v>3</v>
      </c>
      <c r="U41" s="523"/>
      <c r="V41" s="10" t="s">
        <v>7</v>
      </c>
    </row>
    <row r="42" spans="1:22" ht="22.5" customHeight="1">
      <c r="A42" s="4"/>
      <c r="B42" s="4"/>
      <c r="C42" s="792" t="s">
        <v>33</v>
      </c>
      <c r="D42" s="793"/>
      <c r="E42" s="794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822"/>
      <c r="S42" s="822"/>
      <c r="T42" s="822"/>
      <c r="U42" s="22">
        <v>0</v>
      </c>
      <c r="V42" s="11" t="s">
        <v>8</v>
      </c>
    </row>
    <row r="43" spans="1:22" ht="22.5" customHeight="1">
      <c r="A43" s="5"/>
      <c r="B43" s="5"/>
      <c r="C43" s="768"/>
      <c r="D43" s="769"/>
      <c r="E43" s="770"/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823"/>
      <c r="S43" s="823"/>
      <c r="T43" s="823"/>
      <c r="U43" s="22">
        <v>0</v>
      </c>
      <c r="V43" s="11" t="s">
        <v>7</v>
      </c>
    </row>
    <row r="44" spans="1:22" ht="22.5" customHeight="1">
      <c r="A44" s="5"/>
      <c r="B44" s="5"/>
      <c r="C44" s="768"/>
      <c r="D44" s="769"/>
      <c r="E44" s="770"/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823"/>
      <c r="S44" s="823"/>
      <c r="T44" s="823"/>
      <c r="U44" s="22">
        <v>0</v>
      </c>
      <c r="V44" s="11" t="s">
        <v>9</v>
      </c>
    </row>
    <row r="45" spans="1:22" ht="22.5" customHeight="1">
      <c r="A45" s="5"/>
      <c r="B45" s="5"/>
      <c r="C45" s="768"/>
      <c r="D45" s="769"/>
      <c r="E45" s="770"/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824"/>
      <c r="S45" s="824"/>
      <c r="T45" s="824"/>
      <c r="U45" s="22">
        <v>0</v>
      </c>
      <c r="V45" s="11" t="s">
        <v>10</v>
      </c>
    </row>
    <row r="46" spans="1:22" ht="21.75" customHeight="1">
      <c r="A46" s="757" t="s">
        <v>11</v>
      </c>
      <c r="B46" s="485"/>
      <c r="C46" s="485"/>
      <c r="D46" s="485"/>
      <c r="E46" s="486"/>
      <c r="F46" s="23">
        <f>SUM(F42:F45)</f>
        <v>0</v>
      </c>
      <c r="G46" s="23">
        <f aca="true" t="shared" si="2" ref="G46:Q46">SUM(G42:G45)-MIN(G42:G45)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37">
        <f>SUM(R42:R45)</f>
        <v>0</v>
      </c>
      <c r="S46" s="37">
        <f>SUM(S42:S45)</f>
        <v>0</v>
      </c>
      <c r="T46" s="37">
        <f>SUM(T42:T45)</f>
        <v>0</v>
      </c>
      <c r="U46" s="23">
        <f>SUM(U42:U45)</f>
        <v>0</v>
      </c>
      <c r="V46" s="34">
        <f>SUM(F46:U46)</f>
        <v>0</v>
      </c>
    </row>
    <row r="47" spans="1:22" ht="4.5" customHeight="1">
      <c r="A47" s="518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</row>
    <row r="48" spans="1:22" ht="12.75">
      <c r="A48" s="757" t="s">
        <v>15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1"/>
      <c r="U48" s="26"/>
      <c r="V48" s="24"/>
    </row>
    <row r="49" spans="1:22" ht="15" customHeight="1">
      <c r="A49" s="819" t="s">
        <v>0</v>
      </c>
      <c r="B49" s="476" t="s">
        <v>21</v>
      </c>
      <c r="C49" s="477" t="s">
        <v>4</v>
      </c>
      <c r="D49" s="478"/>
      <c r="E49" s="475"/>
      <c r="F49" s="472" t="s">
        <v>34</v>
      </c>
      <c r="G49" s="522" t="s">
        <v>5</v>
      </c>
      <c r="H49" s="474">
        <f>stall1</f>
        <v>0</v>
      </c>
      <c r="I49" s="470"/>
      <c r="J49" s="474">
        <f>stall2</f>
        <v>0</v>
      </c>
      <c r="K49" s="470"/>
      <c r="L49" s="474">
        <f>stall3</f>
        <v>0</v>
      </c>
      <c r="M49" s="470"/>
      <c r="N49" s="474">
        <f>stall4</f>
        <v>0</v>
      </c>
      <c r="O49" s="470"/>
      <c r="P49" s="474">
        <f>stall5</f>
        <v>0</v>
      </c>
      <c r="Q49" s="470"/>
      <c r="R49" s="465" t="s">
        <v>6</v>
      </c>
      <c r="S49" s="517" t="s">
        <v>18</v>
      </c>
      <c r="T49" s="519"/>
      <c r="U49" s="27"/>
      <c r="V49" s="6"/>
    </row>
    <row r="50" spans="1:22" ht="13.5" customHeight="1">
      <c r="A50" s="523"/>
      <c r="B50" s="516"/>
      <c r="C50" s="520"/>
      <c r="D50" s="508"/>
      <c r="E50" s="521"/>
      <c r="F50" s="473"/>
      <c r="G50" s="523"/>
      <c r="H50" s="471"/>
      <c r="I50" s="464"/>
      <c r="J50" s="471"/>
      <c r="K50" s="464"/>
      <c r="L50" s="471"/>
      <c r="M50" s="464"/>
      <c r="N50" s="471"/>
      <c r="O50" s="464"/>
      <c r="P50" s="471"/>
      <c r="Q50" s="464"/>
      <c r="R50" s="466"/>
      <c r="S50" s="477"/>
      <c r="T50" s="475"/>
      <c r="U50" s="27"/>
      <c r="V50" s="6"/>
    </row>
    <row r="51" spans="1:22" ht="22.5" customHeight="1">
      <c r="A51" s="14">
        <f aca="true" t="shared" si="3" ref="A51:C54">(A42)</f>
        <v>0</v>
      </c>
      <c r="B51" s="14">
        <f t="shared" si="3"/>
        <v>0</v>
      </c>
      <c r="C51" s="783" t="str">
        <f t="shared" si="3"/>
        <v>Captain
Name</v>
      </c>
      <c r="D51" s="784"/>
      <c r="E51" s="785"/>
      <c r="F51" s="33" t="s">
        <v>35</v>
      </c>
      <c r="G51" s="22">
        <v>0</v>
      </c>
      <c r="H51" s="531">
        <v>0</v>
      </c>
      <c r="I51" s="532"/>
      <c r="J51" s="531">
        <v>0</v>
      </c>
      <c r="K51" s="532"/>
      <c r="L51" s="531">
        <v>0</v>
      </c>
      <c r="M51" s="532"/>
      <c r="N51" s="531">
        <v>0</v>
      </c>
      <c r="O51" s="532"/>
      <c r="P51" s="531">
        <v>0</v>
      </c>
      <c r="Q51" s="532"/>
      <c r="R51" s="22">
        <v>0</v>
      </c>
      <c r="S51" s="460" t="s">
        <v>7</v>
      </c>
      <c r="T51" s="829"/>
      <c r="U51" s="20"/>
      <c r="V51" s="28"/>
    </row>
    <row r="52" spans="1:22" ht="22.5" customHeight="1">
      <c r="A52" s="14">
        <f t="shared" si="3"/>
        <v>0</v>
      </c>
      <c r="B52" s="14">
        <f t="shared" si="3"/>
        <v>0</v>
      </c>
      <c r="C52" s="799">
        <f t="shared" si="3"/>
        <v>0</v>
      </c>
      <c r="D52" s="800"/>
      <c r="E52" s="801"/>
      <c r="F52" s="33" t="s">
        <v>35</v>
      </c>
      <c r="G52" s="22">
        <v>0</v>
      </c>
      <c r="H52" s="531">
        <v>0</v>
      </c>
      <c r="I52" s="532"/>
      <c r="J52" s="531">
        <v>0</v>
      </c>
      <c r="K52" s="532"/>
      <c r="L52" s="531">
        <v>0</v>
      </c>
      <c r="M52" s="532"/>
      <c r="N52" s="531">
        <v>0</v>
      </c>
      <c r="O52" s="532"/>
      <c r="P52" s="531">
        <v>0</v>
      </c>
      <c r="Q52" s="532"/>
      <c r="R52" s="22">
        <v>0</v>
      </c>
      <c r="S52" s="460" t="s">
        <v>8</v>
      </c>
      <c r="T52" s="829"/>
      <c r="U52" s="20"/>
      <c r="V52" s="28"/>
    </row>
    <row r="53" spans="1:22" ht="22.5" customHeight="1">
      <c r="A53" s="14">
        <f t="shared" si="3"/>
        <v>0</v>
      </c>
      <c r="B53" s="14">
        <f t="shared" si="3"/>
        <v>0</v>
      </c>
      <c r="C53" s="799">
        <f t="shared" si="3"/>
        <v>0</v>
      </c>
      <c r="D53" s="800"/>
      <c r="E53" s="801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7</v>
      </c>
      <c r="T53" s="829"/>
      <c r="U53" s="20"/>
      <c r="V53" s="28"/>
    </row>
    <row r="54" spans="1:22" ht="22.5" customHeight="1">
      <c r="A54" s="14">
        <f t="shared" si="3"/>
        <v>0</v>
      </c>
      <c r="B54" s="14">
        <f t="shared" si="3"/>
        <v>0</v>
      </c>
      <c r="C54" s="799">
        <f t="shared" si="3"/>
        <v>0</v>
      </c>
      <c r="D54" s="800"/>
      <c r="E54" s="801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9</v>
      </c>
      <c r="T54" s="829"/>
      <c r="U54" s="20"/>
      <c r="V54" s="28"/>
    </row>
    <row r="55" spans="1:22" ht="22.5" customHeight="1">
      <c r="A55" s="757" t="s">
        <v>16</v>
      </c>
      <c r="B55" s="485"/>
      <c r="C55" s="485"/>
      <c r="D55" s="485"/>
      <c r="E55" s="486"/>
      <c r="F55" s="32"/>
      <c r="G55" s="32"/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32"/>
      <c r="S55" s="460" t="s">
        <v>10</v>
      </c>
      <c r="T55" s="829"/>
      <c r="U55" s="29"/>
      <c r="V55" s="7"/>
    </row>
    <row r="56" spans="1:22" ht="21.75" customHeight="1">
      <c r="A56" s="757" t="s">
        <v>11</v>
      </c>
      <c r="B56" s="485"/>
      <c r="C56" s="485"/>
      <c r="D56" s="485"/>
      <c r="E56" s="486"/>
      <c r="F56" s="32"/>
      <c r="G56" s="23">
        <f>SUM(G51:G54)</f>
        <v>0</v>
      </c>
      <c r="H56" s="535">
        <f>SUM(H51:H54)-MIN(H51:H54)+H55</f>
        <v>0</v>
      </c>
      <c r="I56" s="536">
        <f>SUM(I52:I55)-MIN(I52:I55)</f>
        <v>0</v>
      </c>
      <c r="J56" s="535">
        <f>SUM(J51:J54)-MIN(J51:J54)+J55</f>
        <v>0</v>
      </c>
      <c r="K56" s="536">
        <f>SUM(K52:K55)-MIN(K52:K55)</f>
        <v>0</v>
      </c>
      <c r="L56" s="535">
        <f>SUM(L51:L54)-MIN(L51:L54)+L55</f>
        <v>0</v>
      </c>
      <c r="M56" s="536">
        <f>SUM(M52:M55)-MIN(M52:M55)</f>
        <v>0</v>
      </c>
      <c r="N56" s="535">
        <f>SUM(N51:N54)-MIN(N51:N54)+N55</f>
        <v>0</v>
      </c>
      <c r="O56" s="536">
        <f>SUM(O52:O55)-MIN(O52:O55)</f>
        <v>0</v>
      </c>
      <c r="P56" s="535">
        <f>SUM(P51:P54)-MIN(P51:P54)+P55</f>
        <v>0</v>
      </c>
      <c r="Q56" s="536">
        <f>SUM(Q52:Q55)-MIN(Q52:Q55)</f>
        <v>0</v>
      </c>
      <c r="R56" s="23">
        <f>SUM(R51:R54)</f>
        <v>0</v>
      </c>
      <c r="S56" s="813">
        <f>SUM(G56:R56)</f>
        <v>0</v>
      </c>
      <c r="T56" s="814"/>
      <c r="U56" s="30"/>
      <c r="V56" s="31"/>
    </row>
    <row r="57" spans="1:22" ht="4.5" customHeight="1">
      <c r="A57" s="478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</row>
    <row r="58" spans="1:22" ht="12" customHeight="1">
      <c r="A58" s="786" t="s">
        <v>31</v>
      </c>
      <c r="B58" s="787"/>
      <c r="C58" s="787"/>
      <c r="D58" s="788"/>
      <c r="E58" s="2" t="s">
        <v>12</v>
      </c>
      <c r="F58" s="2" t="s">
        <v>12</v>
      </c>
      <c r="G58" s="16" t="s">
        <v>12</v>
      </c>
      <c r="H58" s="2" t="s">
        <v>12</v>
      </c>
      <c r="I58" s="16" t="s">
        <v>12</v>
      </c>
      <c r="J58" s="2" t="s">
        <v>12</v>
      </c>
      <c r="K58" s="16" t="s">
        <v>12</v>
      </c>
      <c r="L58" s="16" t="s">
        <v>12</v>
      </c>
      <c r="M58" s="16" t="s">
        <v>12</v>
      </c>
      <c r="N58" s="2" t="s">
        <v>12</v>
      </c>
      <c r="O58" s="522" t="s">
        <v>6</v>
      </c>
      <c r="P58" s="547" t="s">
        <v>29</v>
      </c>
      <c r="Q58" s="548"/>
      <c r="R58" s="19"/>
      <c r="S58" s="6"/>
      <c r="T58" s="6"/>
      <c r="U58" s="6"/>
      <c r="V58" s="6"/>
    </row>
    <row r="59" spans="1:22" ht="12" customHeight="1">
      <c r="A59" s="789"/>
      <c r="B59" s="790"/>
      <c r="C59" s="790"/>
      <c r="D59" s="791"/>
      <c r="E59" s="3">
        <v>1</v>
      </c>
      <c r="F59" s="3">
        <v>2</v>
      </c>
      <c r="G59" s="3">
        <v>3</v>
      </c>
      <c r="H59" s="3">
        <v>4</v>
      </c>
      <c r="I59" s="18">
        <v>5</v>
      </c>
      <c r="J59" s="3">
        <v>6</v>
      </c>
      <c r="K59" s="3">
        <v>7</v>
      </c>
      <c r="L59" s="3">
        <v>8</v>
      </c>
      <c r="M59" s="18">
        <v>9</v>
      </c>
      <c r="N59" s="3">
        <v>10</v>
      </c>
      <c r="O59" s="523"/>
      <c r="P59" s="549"/>
      <c r="Q59" s="548"/>
      <c r="R59" s="19"/>
      <c r="S59" s="6"/>
      <c r="T59" s="6"/>
      <c r="U59" s="25"/>
      <c r="V59" s="25"/>
    </row>
    <row r="60" spans="1:22" ht="21.75" customHeight="1">
      <c r="A60" s="757" t="s">
        <v>11</v>
      </c>
      <c r="B60" s="485"/>
      <c r="C60" s="485"/>
      <c r="D60" s="486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813">
        <f>SUM(E60:O60)</f>
        <v>0</v>
      </c>
      <c r="Q60" s="814"/>
      <c r="R60" s="20"/>
      <c r="S60" s="8"/>
      <c r="T60" s="17"/>
      <c r="U60" s="25"/>
      <c r="V60" s="25"/>
    </row>
    <row r="61" spans="1:22" ht="4.5" customHeight="1">
      <c r="A61" s="551"/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6"/>
      <c r="S61" s="6"/>
      <c r="T61" s="6"/>
      <c r="U61" s="552" t="s">
        <v>13</v>
      </c>
      <c r="V61" s="840"/>
    </row>
    <row r="62" spans="1:22" ht="12.75" customHeight="1">
      <c r="A62" s="786" t="s">
        <v>24</v>
      </c>
      <c r="B62" s="787"/>
      <c r="C62" s="787"/>
      <c r="D62" s="787"/>
      <c r="E62" s="787"/>
      <c r="F62" s="788"/>
      <c r="G62" s="830" t="str">
        <f>(C42)</f>
        <v>Captain
Name</v>
      </c>
      <c r="H62" s="831"/>
      <c r="I62" s="779">
        <f>(C43)</f>
        <v>0</v>
      </c>
      <c r="J62" s="780"/>
      <c r="K62" s="779">
        <f>(C44)</f>
        <v>0</v>
      </c>
      <c r="L62" s="780"/>
      <c r="M62" s="779">
        <f>(C45)</f>
        <v>0</v>
      </c>
      <c r="N62" s="780"/>
      <c r="O62" s="522" t="s">
        <v>6</v>
      </c>
      <c r="P62" s="547" t="s">
        <v>23</v>
      </c>
      <c r="Q62" s="548"/>
      <c r="R62" s="8"/>
      <c r="S62" s="6"/>
      <c r="T62" s="6"/>
      <c r="U62" s="552"/>
      <c r="V62" s="840"/>
    </row>
    <row r="63" spans="1:22" ht="12.75" customHeight="1">
      <c r="A63" s="789"/>
      <c r="B63" s="790"/>
      <c r="C63" s="790"/>
      <c r="D63" s="790"/>
      <c r="E63" s="790"/>
      <c r="F63" s="791"/>
      <c r="G63" s="832"/>
      <c r="H63" s="833"/>
      <c r="I63" s="781"/>
      <c r="J63" s="782"/>
      <c r="K63" s="781"/>
      <c r="L63" s="782"/>
      <c r="M63" s="781"/>
      <c r="N63" s="782"/>
      <c r="O63" s="523"/>
      <c r="P63" s="549"/>
      <c r="Q63" s="548"/>
      <c r="R63" s="8"/>
      <c r="S63" s="6"/>
      <c r="T63" s="6"/>
      <c r="U63" s="554"/>
      <c r="V63" s="841"/>
    </row>
    <row r="64" spans="1:22" ht="21.75" customHeight="1">
      <c r="A64" s="757" t="s">
        <v>11</v>
      </c>
      <c r="B64" s="485"/>
      <c r="C64" s="485"/>
      <c r="D64" s="485"/>
      <c r="E64" s="485"/>
      <c r="F64" s="486"/>
      <c r="G64" s="566">
        <v>0</v>
      </c>
      <c r="H64" s="567"/>
      <c r="I64" s="566">
        <v>0</v>
      </c>
      <c r="J64" s="567"/>
      <c r="K64" s="566">
        <v>0</v>
      </c>
      <c r="L64" s="567"/>
      <c r="M64" s="566">
        <v>0</v>
      </c>
      <c r="N64" s="567"/>
      <c r="O64" s="15">
        <v>0</v>
      </c>
      <c r="P64" s="813">
        <f>SUM(G64:M64)-MIN(G64:M64)+O64</f>
        <v>0</v>
      </c>
      <c r="Q64" s="814"/>
      <c r="S64" s="9"/>
      <c r="T64" s="8"/>
      <c r="U64" s="568" t="s">
        <v>14</v>
      </c>
      <c r="V64" s="838"/>
    </row>
    <row r="65" spans="1:22" ht="4.5" customHeight="1">
      <c r="A65" s="551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6"/>
      <c r="S65" s="6"/>
      <c r="T65" s="6"/>
      <c r="U65" s="570"/>
      <c r="V65" s="839"/>
    </row>
    <row r="66" spans="1:22" ht="11.25" customHeight="1">
      <c r="A66" s="786" t="s">
        <v>27</v>
      </c>
      <c r="B66" s="787"/>
      <c r="C66" s="787"/>
      <c r="D66" s="787"/>
      <c r="E66" s="787"/>
      <c r="F66" s="788"/>
      <c r="G66" s="830" t="str">
        <f>(C42)</f>
        <v>Captain
Name</v>
      </c>
      <c r="H66" s="831"/>
      <c r="I66" s="779">
        <f>(C43)</f>
        <v>0</v>
      </c>
      <c r="J66" s="780"/>
      <c r="K66" s="779">
        <f>(C44)</f>
        <v>0</v>
      </c>
      <c r="L66" s="780"/>
      <c r="M66" s="779">
        <f>(C45)</f>
        <v>0</v>
      </c>
      <c r="N66" s="780"/>
      <c r="O66" s="522" t="s">
        <v>6</v>
      </c>
      <c r="P66" s="547" t="s">
        <v>25</v>
      </c>
      <c r="Q66" s="548"/>
      <c r="R66" s="12"/>
      <c r="S66" s="6"/>
      <c r="T66" s="6"/>
      <c r="U66" s="570"/>
      <c r="V66" s="839"/>
    </row>
    <row r="67" spans="1:22" ht="12.75" customHeight="1">
      <c r="A67" s="789"/>
      <c r="B67" s="790"/>
      <c r="C67" s="790"/>
      <c r="D67" s="790"/>
      <c r="E67" s="790"/>
      <c r="F67" s="791"/>
      <c r="G67" s="832"/>
      <c r="H67" s="833"/>
      <c r="I67" s="781"/>
      <c r="J67" s="782"/>
      <c r="K67" s="781"/>
      <c r="L67" s="782"/>
      <c r="M67" s="781"/>
      <c r="N67" s="782"/>
      <c r="O67" s="523"/>
      <c r="P67" s="549"/>
      <c r="Q67" s="548"/>
      <c r="R67" s="12"/>
      <c r="S67" s="6"/>
      <c r="T67" s="6"/>
      <c r="U67" s="834">
        <f>SUM(V46+S56+P60+P64+P68)</f>
        <v>0</v>
      </c>
      <c r="V67" s="835"/>
    </row>
    <row r="68" spans="1:22" ht="21.75" customHeight="1">
      <c r="A68" s="757" t="s">
        <v>11</v>
      </c>
      <c r="B68" s="485"/>
      <c r="C68" s="485"/>
      <c r="D68" s="485"/>
      <c r="E68" s="485"/>
      <c r="F68" s="486"/>
      <c r="G68" s="566">
        <v>0</v>
      </c>
      <c r="H68" s="567"/>
      <c r="I68" s="566">
        <v>0</v>
      </c>
      <c r="J68" s="567"/>
      <c r="K68" s="566">
        <v>0</v>
      </c>
      <c r="L68" s="567"/>
      <c r="M68" s="566">
        <v>0</v>
      </c>
      <c r="N68" s="567"/>
      <c r="O68" s="15">
        <v>0</v>
      </c>
      <c r="P68" s="813">
        <f>SUM(G68:M68)-MIN(G68:M68)+O68</f>
        <v>0</v>
      </c>
      <c r="Q68" s="814"/>
      <c r="R68" s="13"/>
      <c r="S68" s="9"/>
      <c r="T68" s="8"/>
      <c r="U68" s="836"/>
      <c r="V68" s="837"/>
    </row>
    <row r="69" spans="1:22" ht="13.5" customHeight="1">
      <c r="A69" s="812" t="s">
        <v>36</v>
      </c>
      <c r="B69" s="812"/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</row>
    <row r="70" spans="1:22" ht="13.5" customHeight="1">
      <c r="A70" s="577" t="s">
        <v>32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</row>
    <row r="71" spans="1:22" ht="12.75">
      <c r="A71" s="802" t="s">
        <v>3</v>
      </c>
      <c r="B71" s="815"/>
      <c r="C71" s="815"/>
      <c r="D71" s="815"/>
      <c r="E71" s="815"/>
      <c r="F71" s="815"/>
      <c r="G71" s="815"/>
      <c r="H71" s="816"/>
      <c r="I71" s="802" t="s">
        <v>26</v>
      </c>
      <c r="J71" s="803"/>
      <c r="K71" s="806"/>
      <c r="L71" s="802" t="s">
        <v>20</v>
      </c>
      <c r="M71" s="808">
        <f>division</f>
        <v>0</v>
      </c>
      <c r="N71" s="809"/>
      <c r="O71" s="795" t="s">
        <v>22</v>
      </c>
      <c r="P71" s="797">
        <f>section4</f>
        <v>0</v>
      </c>
      <c r="Q71" s="825"/>
      <c r="R71" s="825"/>
      <c r="S71" s="825"/>
      <c r="T71" s="825"/>
      <c r="U71" s="825"/>
      <c r="V71" s="826"/>
    </row>
    <row r="72" spans="1:22" ht="12.75">
      <c r="A72" s="804"/>
      <c r="B72" s="817"/>
      <c r="C72" s="817"/>
      <c r="D72" s="817"/>
      <c r="E72" s="817"/>
      <c r="F72" s="817"/>
      <c r="G72" s="817"/>
      <c r="H72" s="818"/>
      <c r="I72" s="804"/>
      <c r="J72" s="805"/>
      <c r="K72" s="807"/>
      <c r="L72" s="804"/>
      <c r="M72" s="810"/>
      <c r="N72" s="811"/>
      <c r="O72" s="796"/>
      <c r="P72" s="798"/>
      <c r="Q72" s="827"/>
      <c r="R72" s="827"/>
      <c r="S72" s="827"/>
      <c r="T72" s="827"/>
      <c r="U72" s="827"/>
      <c r="V72" s="828"/>
    </row>
    <row r="73" spans="1:22" ht="4.5" customHeight="1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</row>
    <row r="74" spans="1:22" ht="12.75">
      <c r="A74" s="757" t="s">
        <v>1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6"/>
    </row>
    <row r="75" spans="1:22" ht="18" customHeight="1">
      <c r="A75" s="522" t="s">
        <v>0</v>
      </c>
      <c r="B75" s="515" t="s">
        <v>21</v>
      </c>
      <c r="C75" s="517" t="s">
        <v>4</v>
      </c>
      <c r="D75" s="518"/>
      <c r="E75" s="519"/>
      <c r="F75" s="522" t="s">
        <v>5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1" t="s">
        <v>30</v>
      </c>
      <c r="S75" s="21" t="s">
        <v>30</v>
      </c>
      <c r="T75" s="21" t="s">
        <v>30</v>
      </c>
      <c r="U75" s="522" t="s">
        <v>6</v>
      </c>
      <c r="V75" s="2" t="s">
        <v>19</v>
      </c>
    </row>
    <row r="76" spans="1:22" ht="13.5" customHeight="1">
      <c r="A76" s="523"/>
      <c r="B76" s="516"/>
      <c r="C76" s="520"/>
      <c r="D76" s="508"/>
      <c r="E76" s="521"/>
      <c r="F76" s="523"/>
      <c r="G76" s="3">
        <v>1</v>
      </c>
      <c r="H76" s="3">
        <v>2</v>
      </c>
      <c r="I76" s="3">
        <v>3</v>
      </c>
      <c r="J76" s="3">
        <v>4</v>
      </c>
      <c r="K76" s="3">
        <v>5</v>
      </c>
      <c r="L76" s="3">
        <v>6</v>
      </c>
      <c r="M76" s="3">
        <v>7</v>
      </c>
      <c r="N76" s="3">
        <v>8</v>
      </c>
      <c r="O76" s="3">
        <v>9</v>
      </c>
      <c r="P76" s="3">
        <v>10</v>
      </c>
      <c r="Q76" s="3">
        <v>11</v>
      </c>
      <c r="R76" s="3">
        <v>1</v>
      </c>
      <c r="S76" s="3">
        <v>2</v>
      </c>
      <c r="T76" s="3">
        <v>3</v>
      </c>
      <c r="U76" s="523"/>
      <c r="V76" s="10" t="s">
        <v>7</v>
      </c>
    </row>
    <row r="77" spans="1:22" ht="22.5" customHeight="1">
      <c r="A77" s="4"/>
      <c r="B77" s="4"/>
      <c r="C77" s="792" t="s">
        <v>33</v>
      </c>
      <c r="D77" s="793"/>
      <c r="E77" s="794"/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822"/>
      <c r="S77" s="822"/>
      <c r="T77" s="822"/>
      <c r="U77" s="22">
        <v>0</v>
      </c>
      <c r="V77" s="11" t="s">
        <v>8</v>
      </c>
    </row>
    <row r="78" spans="1:22" ht="22.5" customHeight="1">
      <c r="A78" s="5"/>
      <c r="B78" s="5"/>
      <c r="C78" s="768"/>
      <c r="D78" s="769"/>
      <c r="E78" s="770"/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823"/>
      <c r="S78" s="823"/>
      <c r="T78" s="823"/>
      <c r="U78" s="22">
        <v>0</v>
      </c>
      <c r="V78" s="11" t="s">
        <v>7</v>
      </c>
    </row>
    <row r="79" spans="1:22" ht="22.5" customHeight="1">
      <c r="A79" s="5"/>
      <c r="B79" s="5"/>
      <c r="C79" s="768"/>
      <c r="D79" s="769"/>
      <c r="E79" s="770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823"/>
      <c r="S79" s="823"/>
      <c r="T79" s="823"/>
      <c r="U79" s="22">
        <v>0</v>
      </c>
      <c r="V79" s="11" t="s">
        <v>9</v>
      </c>
    </row>
    <row r="80" spans="1:22" ht="22.5" customHeight="1">
      <c r="A80" s="5"/>
      <c r="B80" s="5"/>
      <c r="C80" s="768"/>
      <c r="D80" s="769"/>
      <c r="E80" s="770"/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824"/>
      <c r="S80" s="824"/>
      <c r="T80" s="824"/>
      <c r="U80" s="22">
        <v>0</v>
      </c>
      <c r="V80" s="11" t="s">
        <v>10</v>
      </c>
    </row>
    <row r="81" spans="1:22" ht="21.75" customHeight="1">
      <c r="A81" s="757" t="s">
        <v>11</v>
      </c>
      <c r="B81" s="485"/>
      <c r="C81" s="485"/>
      <c r="D81" s="485"/>
      <c r="E81" s="486"/>
      <c r="F81" s="23">
        <f>SUM(F77:F80)</f>
        <v>0</v>
      </c>
      <c r="G81" s="23">
        <f aca="true" t="shared" si="4" ref="G81:Q81">SUM(G77:G80)-MIN(G77:G80)</f>
        <v>0</v>
      </c>
      <c r="H81" s="23">
        <f t="shared" si="4"/>
        <v>0</v>
      </c>
      <c r="I81" s="23">
        <f t="shared" si="4"/>
        <v>0</v>
      </c>
      <c r="J81" s="23">
        <f t="shared" si="4"/>
        <v>0</v>
      </c>
      <c r="K81" s="23">
        <f t="shared" si="4"/>
        <v>0</v>
      </c>
      <c r="L81" s="23">
        <f t="shared" si="4"/>
        <v>0</v>
      </c>
      <c r="M81" s="23">
        <f t="shared" si="4"/>
        <v>0</v>
      </c>
      <c r="N81" s="23">
        <f t="shared" si="4"/>
        <v>0</v>
      </c>
      <c r="O81" s="23">
        <f t="shared" si="4"/>
        <v>0</v>
      </c>
      <c r="P81" s="23">
        <f t="shared" si="4"/>
        <v>0</v>
      </c>
      <c r="Q81" s="23">
        <f t="shared" si="4"/>
        <v>0</v>
      </c>
      <c r="R81" s="37">
        <f>SUM(R77:R80)</f>
        <v>0</v>
      </c>
      <c r="S81" s="37">
        <f>SUM(S77:S80)</f>
        <v>0</v>
      </c>
      <c r="T81" s="37">
        <f>SUM(T77:T80)</f>
        <v>0</v>
      </c>
      <c r="U81" s="23">
        <f>SUM(U77:U80)</f>
        <v>0</v>
      </c>
      <c r="V81" s="34">
        <f>SUM(F81:U81)</f>
        <v>0</v>
      </c>
    </row>
    <row r="82" spans="1:22" ht="4.5" customHeight="1">
      <c r="A82" s="518"/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</row>
    <row r="83" spans="1:22" ht="12.75">
      <c r="A83" s="757" t="s">
        <v>15</v>
      </c>
      <c r="B83" s="820"/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1"/>
      <c r="U83" s="26"/>
      <c r="V83" s="24"/>
    </row>
    <row r="84" spans="1:22" ht="15" customHeight="1">
      <c r="A84" s="819" t="s">
        <v>0</v>
      </c>
      <c r="B84" s="476" t="s">
        <v>21</v>
      </c>
      <c r="C84" s="477" t="s">
        <v>4</v>
      </c>
      <c r="D84" s="478"/>
      <c r="E84" s="475"/>
      <c r="F84" s="472" t="s">
        <v>34</v>
      </c>
      <c r="G84" s="522" t="s">
        <v>5</v>
      </c>
      <c r="H84" s="474">
        <f>stall1</f>
        <v>0</v>
      </c>
      <c r="I84" s="470"/>
      <c r="J84" s="474">
        <f>stall2</f>
        <v>0</v>
      </c>
      <c r="K84" s="470"/>
      <c r="L84" s="474">
        <f>stall3</f>
        <v>0</v>
      </c>
      <c r="M84" s="470"/>
      <c r="N84" s="474">
        <f>stall4</f>
        <v>0</v>
      </c>
      <c r="O84" s="470"/>
      <c r="P84" s="474">
        <f>stall5</f>
        <v>0</v>
      </c>
      <c r="Q84" s="470"/>
      <c r="R84" s="465" t="s">
        <v>6</v>
      </c>
      <c r="S84" s="517" t="s">
        <v>18</v>
      </c>
      <c r="T84" s="519"/>
      <c r="U84" s="27"/>
      <c r="V84" s="6"/>
    </row>
    <row r="85" spans="1:22" ht="13.5" customHeight="1">
      <c r="A85" s="523"/>
      <c r="B85" s="516"/>
      <c r="C85" s="520"/>
      <c r="D85" s="508"/>
      <c r="E85" s="521"/>
      <c r="F85" s="473"/>
      <c r="G85" s="523"/>
      <c r="H85" s="471"/>
      <c r="I85" s="464"/>
      <c r="J85" s="471"/>
      <c r="K85" s="464"/>
      <c r="L85" s="471"/>
      <c r="M85" s="464"/>
      <c r="N85" s="471"/>
      <c r="O85" s="464"/>
      <c r="P85" s="471"/>
      <c r="Q85" s="464"/>
      <c r="R85" s="466"/>
      <c r="S85" s="477"/>
      <c r="T85" s="475"/>
      <c r="U85" s="27"/>
      <c r="V85" s="6"/>
    </row>
    <row r="86" spans="1:22" ht="22.5" customHeight="1">
      <c r="A86" s="14">
        <f aca="true" t="shared" si="5" ref="A86:C89">(A77)</f>
        <v>0</v>
      </c>
      <c r="B86" s="14">
        <f t="shared" si="5"/>
        <v>0</v>
      </c>
      <c r="C86" s="783" t="str">
        <f t="shared" si="5"/>
        <v>Captain
Name</v>
      </c>
      <c r="D86" s="784"/>
      <c r="E86" s="785"/>
      <c r="F86" s="33" t="s">
        <v>35</v>
      </c>
      <c r="G86" s="22">
        <v>0</v>
      </c>
      <c r="H86" s="531">
        <v>0</v>
      </c>
      <c r="I86" s="532"/>
      <c r="J86" s="531">
        <v>0</v>
      </c>
      <c r="K86" s="532"/>
      <c r="L86" s="531">
        <v>0</v>
      </c>
      <c r="M86" s="532"/>
      <c r="N86" s="531">
        <v>0</v>
      </c>
      <c r="O86" s="532"/>
      <c r="P86" s="531">
        <v>0</v>
      </c>
      <c r="Q86" s="532"/>
      <c r="R86" s="22">
        <v>0</v>
      </c>
      <c r="S86" s="460" t="s">
        <v>7</v>
      </c>
      <c r="T86" s="829"/>
      <c r="U86" s="20"/>
      <c r="V86" s="28"/>
    </row>
    <row r="87" spans="1:22" ht="22.5" customHeight="1">
      <c r="A87" s="14">
        <f t="shared" si="5"/>
        <v>0</v>
      </c>
      <c r="B87" s="14">
        <f t="shared" si="5"/>
        <v>0</v>
      </c>
      <c r="C87" s="799">
        <f t="shared" si="5"/>
        <v>0</v>
      </c>
      <c r="D87" s="800"/>
      <c r="E87" s="801"/>
      <c r="F87" s="33" t="s">
        <v>35</v>
      </c>
      <c r="G87" s="22">
        <v>0</v>
      </c>
      <c r="H87" s="531">
        <v>0</v>
      </c>
      <c r="I87" s="532"/>
      <c r="J87" s="531">
        <v>0</v>
      </c>
      <c r="K87" s="532"/>
      <c r="L87" s="531">
        <v>0</v>
      </c>
      <c r="M87" s="532"/>
      <c r="N87" s="531">
        <v>0</v>
      </c>
      <c r="O87" s="532"/>
      <c r="P87" s="531">
        <v>0</v>
      </c>
      <c r="Q87" s="532"/>
      <c r="R87" s="22">
        <v>0</v>
      </c>
      <c r="S87" s="460" t="s">
        <v>8</v>
      </c>
      <c r="T87" s="829"/>
      <c r="U87" s="20"/>
      <c r="V87" s="28"/>
    </row>
    <row r="88" spans="1:22" ht="22.5" customHeight="1">
      <c r="A88" s="14">
        <f t="shared" si="5"/>
        <v>0</v>
      </c>
      <c r="B88" s="14">
        <f t="shared" si="5"/>
        <v>0</v>
      </c>
      <c r="C88" s="799">
        <f t="shared" si="5"/>
        <v>0</v>
      </c>
      <c r="D88" s="800"/>
      <c r="E88" s="801"/>
      <c r="F88" s="33" t="s">
        <v>35</v>
      </c>
      <c r="G88" s="22">
        <v>0</v>
      </c>
      <c r="H88" s="531">
        <v>0</v>
      </c>
      <c r="I88" s="532"/>
      <c r="J88" s="531">
        <v>0</v>
      </c>
      <c r="K88" s="532"/>
      <c r="L88" s="531">
        <v>0</v>
      </c>
      <c r="M88" s="532"/>
      <c r="N88" s="531">
        <v>0</v>
      </c>
      <c r="O88" s="532"/>
      <c r="P88" s="531">
        <v>0</v>
      </c>
      <c r="Q88" s="532"/>
      <c r="R88" s="22">
        <v>0</v>
      </c>
      <c r="S88" s="460" t="s">
        <v>7</v>
      </c>
      <c r="T88" s="829"/>
      <c r="U88" s="20"/>
      <c r="V88" s="28"/>
    </row>
    <row r="89" spans="1:22" ht="22.5" customHeight="1">
      <c r="A89" s="14">
        <f t="shared" si="5"/>
        <v>0</v>
      </c>
      <c r="B89" s="14">
        <f t="shared" si="5"/>
        <v>0</v>
      </c>
      <c r="C89" s="799">
        <f t="shared" si="5"/>
        <v>0</v>
      </c>
      <c r="D89" s="800"/>
      <c r="E89" s="801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9</v>
      </c>
      <c r="T89" s="829"/>
      <c r="U89" s="20"/>
      <c r="V89" s="28"/>
    </row>
    <row r="90" spans="1:22" ht="22.5" customHeight="1">
      <c r="A90" s="757" t="s">
        <v>16</v>
      </c>
      <c r="B90" s="485"/>
      <c r="C90" s="485"/>
      <c r="D90" s="485"/>
      <c r="E90" s="486"/>
      <c r="F90" s="32"/>
      <c r="G90" s="32"/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32"/>
      <c r="S90" s="460" t="s">
        <v>10</v>
      </c>
      <c r="T90" s="829"/>
      <c r="U90" s="29"/>
      <c r="V90" s="7"/>
    </row>
    <row r="91" spans="1:22" ht="21.75" customHeight="1">
      <c r="A91" s="757" t="s">
        <v>11</v>
      </c>
      <c r="B91" s="485"/>
      <c r="C91" s="485"/>
      <c r="D91" s="485"/>
      <c r="E91" s="486"/>
      <c r="F91" s="32"/>
      <c r="G91" s="23">
        <f>SUM(G86:G89)</f>
        <v>0</v>
      </c>
      <c r="H91" s="535">
        <f>SUM(H86:H89)-MIN(H86:H89)+H90</f>
        <v>0</v>
      </c>
      <c r="I91" s="536">
        <f>SUM(I87:I90)-MIN(I87:I90)</f>
        <v>0</v>
      </c>
      <c r="J91" s="535">
        <f>SUM(J86:J89)-MIN(J86:J89)+J90</f>
        <v>0</v>
      </c>
      <c r="K91" s="536">
        <f>SUM(K87:K90)-MIN(K87:K90)</f>
        <v>0</v>
      </c>
      <c r="L91" s="535">
        <f>SUM(L86:L89)-MIN(L86:L89)+L90</f>
        <v>0</v>
      </c>
      <c r="M91" s="536">
        <f>SUM(M87:M90)-MIN(M87:M90)</f>
        <v>0</v>
      </c>
      <c r="N91" s="535">
        <f>SUM(N86:N89)-MIN(N86:N89)+N90</f>
        <v>0</v>
      </c>
      <c r="O91" s="536">
        <f>SUM(O87:O90)-MIN(O87:O90)</f>
        <v>0</v>
      </c>
      <c r="P91" s="535">
        <f>SUM(P86:P89)-MIN(P86:P89)+P90</f>
        <v>0</v>
      </c>
      <c r="Q91" s="536">
        <f>SUM(Q87:Q90)-MIN(Q87:Q90)</f>
        <v>0</v>
      </c>
      <c r="R91" s="23">
        <f>SUM(R86:R89)</f>
        <v>0</v>
      </c>
      <c r="S91" s="813">
        <f>SUM(G91:R91)</f>
        <v>0</v>
      </c>
      <c r="T91" s="814"/>
      <c r="U91" s="30"/>
      <c r="V91" s="31"/>
    </row>
    <row r="92" spans="1:22" ht="4.5" customHeight="1">
      <c r="A92" s="478"/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</row>
    <row r="93" spans="1:22" ht="12" customHeight="1">
      <c r="A93" s="786" t="s">
        <v>31</v>
      </c>
      <c r="B93" s="787"/>
      <c r="C93" s="787"/>
      <c r="D93" s="788"/>
      <c r="E93" s="2" t="s">
        <v>12</v>
      </c>
      <c r="F93" s="2" t="s">
        <v>12</v>
      </c>
      <c r="G93" s="16" t="s">
        <v>12</v>
      </c>
      <c r="H93" s="2" t="s">
        <v>12</v>
      </c>
      <c r="I93" s="16" t="s">
        <v>12</v>
      </c>
      <c r="J93" s="2" t="s">
        <v>12</v>
      </c>
      <c r="K93" s="16" t="s">
        <v>12</v>
      </c>
      <c r="L93" s="16" t="s">
        <v>12</v>
      </c>
      <c r="M93" s="16" t="s">
        <v>12</v>
      </c>
      <c r="N93" s="2" t="s">
        <v>12</v>
      </c>
      <c r="O93" s="522" t="s">
        <v>6</v>
      </c>
      <c r="P93" s="547" t="s">
        <v>29</v>
      </c>
      <c r="Q93" s="548"/>
      <c r="R93" s="19"/>
      <c r="S93" s="6"/>
      <c r="T93" s="6"/>
      <c r="U93" s="6"/>
      <c r="V93" s="6"/>
    </row>
    <row r="94" spans="1:22" ht="12" customHeight="1">
      <c r="A94" s="789"/>
      <c r="B94" s="790"/>
      <c r="C94" s="790"/>
      <c r="D94" s="791"/>
      <c r="E94" s="3">
        <v>1</v>
      </c>
      <c r="F94" s="3">
        <v>2</v>
      </c>
      <c r="G94" s="3">
        <v>3</v>
      </c>
      <c r="H94" s="3">
        <v>4</v>
      </c>
      <c r="I94" s="18">
        <v>5</v>
      </c>
      <c r="J94" s="3">
        <v>6</v>
      </c>
      <c r="K94" s="3">
        <v>7</v>
      </c>
      <c r="L94" s="3">
        <v>8</v>
      </c>
      <c r="M94" s="18">
        <v>9</v>
      </c>
      <c r="N94" s="3">
        <v>10</v>
      </c>
      <c r="O94" s="523"/>
      <c r="P94" s="549"/>
      <c r="Q94" s="548"/>
      <c r="R94" s="19"/>
      <c r="S94" s="6"/>
      <c r="T94" s="6"/>
      <c r="U94" s="25"/>
      <c r="V94" s="25"/>
    </row>
    <row r="95" spans="1:22" ht="21.75" customHeight="1">
      <c r="A95" s="757" t="s">
        <v>11</v>
      </c>
      <c r="B95" s="485"/>
      <c r="C95" s="485"/>
      <c r="D95" s="486"/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813">
        <f>SUM(E95:O95)</f>
        <v>0</v>
      </c>
      <c r="Q95" s="814"/>
      <c r="R95" s="20"/>
      <c r="S95" s="8"/>
      <c r="T95" s="17"/>
      <c r="U95" s="25"/>
      <c r="V95" s="25"/>
    </row>
    <row r="96" spans="1:22" ht="4.5" customHeight="1">
      <c r="A96" s="551"/>
      <c r="B96" s="551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6"/>
      <c r="S96" s="6"/>
      <c r="T96" s="6"/>
      <c r="U96" s="552" t="s">
        <v>13</v>
      </c>
      <c r="V96" s="840"/>
    </row>
    <row r="97" spans="1:22" ht="12.75" customHeight="1">
      <c r="A97" s="786" t="s">
        <v>24</v>
      </c>
      <c r="B97" s="787"/>
      <c r="C97" s="787"/>
      <c r="D97" s="787"/>
      <c r="E97" s="787"/>
      <c r="F97" s="788"/>
      <c r="G97" s="830" t="str">
        <f>(C77)</f>
        <v>Captain
Name</v>
      </c>
      <c r="H97" s="831"/>
      <c r="I97" s="779">
        <f>(C78)</f>
        <v>0</v>
      </c>
      <c r="J97" s="780"/>
      <c r="K97" s="779">
        <f>(C79)</f>
        <v>0</v>
      </c>
      <c r="L97" s="780"/>
      <c r="M97" s="779">
        <f>(C80)</f>
        <v>0</v>
      </c>
      <c r="N97" s="780"/>
      <c r="O97" s="522" t="s">
        <v>6</v>
      </c>
      <c r="P97" s="547" t="s">
        <v>23</v>
      </c>
      <c r="Q97" s="548"/>
      <c r="R97" s="8"/>
      <c r="S97" s="6"/>
      <c r="T97" s="6"/>
      <c r="U97" s="552"/>
      <c r="V97" s="840"/>
    </row>
    <row r="98" spans="1:22" ht="12.75" customHeight="1">
      <c r="A98" s="789"/>
      <c r="B98" s="790"/>
      <c r="C98" s="790"/>
      <c r="D98" s="790"/>
      <c r="E98" s="790"/>
      <c r="F98" s="791"/>
      <c r="G98" s="832"/>
      <c r="H98" s="833"/>
      <c r="I98" s="781"/>
      <c r="J98" s="782"/>
      <c r="K98" s="781"/>
      <c r="L98" s="782"/>
      <c r="M98" s="781"/>
      <c r="N98" s="782"/>
      <c r="O98" s="523"/>
      <c r="P98" s="549"/>
      <c r="Q98" s="548"/>
      <c r="R98" s="8"/>
      <c r="S98" s="6"/>
      <c r="T98" s="6"/>
      <c r="U98" s="554"/>
      <c r="V98" s="841"/>
    </row>
    <row r="99" spans="1:22" ht="21.75" customHeight="1">
      <c r="A99" s="757" t="s">
        <v>11</v>
      </c>
      <c r="B99" s="485"/>
      <c r="C99" s="485"/>
      <c r="D99" s="485"/>
      <c r="E99" s="485"/>
      <c r="F99" s="486"/>
      <c r="G99" s="566">
        <v>0</v>
      </c>
      <c r="H99" s="567"/>
      <c r="I99" s="566">
        <v>0</v>
      </c>
      <c r="J99" s="567"/>
      <c r="K99" s="566">
        <v>0</v>
      </c>
      <c r="L99" s="567"/>
      <c r="M99" s="566">
        <v>0</v>
      </c>
      <c r="N99" s="567"/>
      <c r="O99" s="15">
        <v>0</v>
      </c>
      <c r="P99" s="813">
        <f>SUM(G99:M99)-MIN(G99:M99)+O99</f>
        <v>0</v>
      </c>
      <c r="Q99" s="814"/>
      <c r="S99" s="9"/>
      <c r="T99" s="8"/>
      <c r="U99" s="568" t="s">
        <v>14</v>
      </c>
      <c r="V99" s="838"/>
    </row>
    <row r="100" spans="1:22" ht="4.5" customHeight="1">
      <c r="A100" s="551"/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6"/>
      <c r="S100" s="6"/>
      <c r="T100" s="6"/>
      <c r="U100" s="570"/>
      <c r="V100" s="839"/>
    </row>
    <row r="101" spans="1:22" ht="11.25" customHeight="1">
      <c r="A101" s="786" t="s">
        <v>27</v>
      </c>
      <c r="B101" s="787"/>
      <c r="C101" s="787"/>
      <c r="D101" s="787"/>
      <c r="E101" s="787"/>
      <c r="F101" s="788"/>
      <c r="G101" s="830" t="str">
        <f>(C77)</f>
        <v>Captain
Name</v>
      </c>
      <c r="H101" s="831"/>
      <c r="I101" s="779">
        <f>(C78)</f>
        <v>0</v>
      </c>
      <c r="J101" s="780"/>
      <c r="K101" s="779">
        <f>(C79)</f>
        <v>0</v>
      </c>
      <c r="L101" s="780"/>
      <c r="M101" s="779">
        <f>(C80)</f>
        <v>0</v>
      </c>
      <c r="N101" s="780"/>
      <c r="O101" s="522" t="s">
        <v>6</v>
      </c>
      <c r="P101" s="547" t="s">
        <v>25</v>
      </c>
      <c r="Q101" s="548"/>
      <c r="R101" s="12"/>
      <c r="S101" s="6"/>
      <c r="T101" s="6"/>
      <c r="U101" s="570"/>
      <c r="V101" s="839"/>
    </row>
    <row r="102" spans="1:22" ht="12.75" customHeight="1">
      <c r="A102" s="789"/>
      <c r="B102" s="790"/>
      <c r="C102" s="790"/>
      <c r="D102" s="790"/>
      <c r="E102" s="790"/>
      <c r="F102" s="791"/>
      <c r="G102" s="832"/>
      <c r="H102" s="833"/>
      <c r="I102" s="781"/>
      <c r="J102" s="782"/>
      <c r="K102" s="781"/>
      <c r="L102" s="782"/>
      <c r="M102" s="781"/>
      <c r="N102" s="782"/>
      <c r="O102" s="523"/>
      <c r="P102" s="549"/>
      <c r="Q102" s="548"/>
      <c r="R102" s="12"/>
      <c r="S102" s="6"/>
      <c r="T102" s="6"/>
      <c r="U102" s="834">
        <f>SUM(V81+S91+P95+P99+P103)</f>
        <v>0</v>
      </c>
      <c r="V102" s="835"/>
    </row>
    <row r="103" spans="1:22" ht="21.75" customHeight="1">
      <c r="A103" s="757" t="s">
        <v>11</v>
      </c>
      <c r="B103" s="485"/>
      <c r="C103" s="485"/>
      <c r="D103" s="485"/>
      <c r="E103" s="485"/>
      <c r="F103" s="486"/>
      <c r="G103" s="566">
        <v>0</v>
      </c>
      <c r="H103" s="567"/>
      <c r="I103" s="566">
        <v>0</v>
      </c>
      <c r="J103" s="567"/>
      <c r="K103" s="566">
        <v>0</v>
      </c>
      <c r="L103" s="567"/>
      <c r="M103" s="566">
        <v>0</v>
      </c>
      <c r="N103" s="567"/>
      <c r="O103" s="15">
        <v>0</v>
      </c>
      <c r="P103" s="813">
        <f>SUM(G103:M103)-MIN(G103:M103)+O103</f>
        <v>0</v>
      </c>
      <c r="Q103" s="814"/>
      <c r="R103" s="13"/>
      <c r="S103" s="9"/>
      <c r="T103" s="8"/>
      <c r="U103" s="836"/>
      <c r="V103" s="837"/>
    </row>
    <row r="104" spans="1:22" ht="13.5" customHeight="1">
      <c r="A104" s="812" t="s">
        <v>36</v>
      </c>
      <c r="B104" s="812"/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</row>
    <row r="105" spans="1:22" ht="13.5" customHeight="1">
      <c r="A105" s="577" t="s">
        <v>32</v>
      </c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</row>
    <row r="106" spans="1:22" ht="12.75">
      <c r="A106" s="802" t="s">
        <v>3</v>
      </c>
      <c r="B106" s="815"/>
      <c r="C106" s="815"/>
      <c r="D106" s="815"/>
      <c r="E106" s="815"/>
      <c r="F106" s="815"/>
      <c r="G106" s="815"/>
      <c r="H106" s="816"/>
      <c r="I106" s="802" t="s">
        <v>26</v>
      </c>
      <c r="J106" s="803"/>
      <c r="K106" s="806"/>
      <c r="L106" s="802" t="s">
        <v>20</v>
      </c>
      <c r="M106" s="808">
        <f>division</f>
        <v>0</v>
      </c>
      <c r="N106" s="809"/>
      <c r="O106" s="795" t="s">
        <v>22</v>
      </c>
      <c r="P106" s="797">
        <f>section4</f>
        <v>0</v>
      </c>
      <c r="Q106" s="825"/>
      <c r="R106" s="825"/>
      <c r="S106" s="825"/>
      <c r="T106" s="825"/>
      <c r="U106" s="825"/>
      <c r="V106" s="826"/>
    </row>
    <row r="107" spans="1:22" ht="12.75">
      <c r="A107" s="804"/>
      <c r="B107" s="817"/>
      <c r="C107" s="817"/>
      <c r="D107" s="817"/>
      <c r="E107" s="817"/>
      <c r="F107" s="817"/>
      <c r="G107" s="817"/>
      <c r="H107" s="818"/>
      <c r="I107" s="804"/>
      <c r="J107" s="805"/>
      <c r="K107" s="807"/>
      <c r="L107" s="804"/>
      <c r="M107" s="810"/>
      <c r="N107" s="811"/>
      <c r="O107" s="796"/>
      <c r="P107" s="798"/>
      <c r="Q107" s="827"/>
      <c r="R107" s="827"/>
      <c r="S107" s="827"/>
      <c r="T107" s="827"/>
      <c r="U107" s="827"/>
      <c r="V107" s="828"/>
    </row>
    <row r="108" spans="1:22" ht="4.5" customHeight="1">
      <c r="A108" s="551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</row>
    <row r="109" spans="1:22" ht="12.75">
      <c r="A109" s="757" t="s">
        <v>1</v>
      </c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6"/>
    </row>
    <row r="110" spans="1:22" ht="18" customHeight="1">
      <c r="A110" s="522" t="s">
        <v>0</v>
      </c>
      <c r="B110" s="515" t="s">
        <v>21</v>
      </c>
      <c r="C110" s="517" t="s">
        <v>4</v>
      </c>
      <c r="D110" s="518"/>
      <c r="E110" s="519"/>
      <c r="F110" s="522" t="s">
        <v>5</v>
      </c>
      <c r="G110" s="2" t="s">
        <v>2</v>
      </c>
      <c r="H110" s="2" t="s">
        <v>2</v>
      </c>
      <c r="I110" s="2" t="s">
        <v>2</v>
      </c>
      <c r="J110" s="2" t="s">
        <v>2</v>
      </c>
      <c r="K110" s="2" t="s">
        <v>2</v>
      </c>
      <c r="L110" s="2" t="s">
        <v>2</v>
      </c>
      <c r="M110" s="2" t="s">
        <v>2</v>
      </c>
      <c r="N110" s="2" t="s">
        <v>2</v>
      </c>
      <c r="O110" s="2" t="s">
        <v>2</v>
      </c>
      <c r="P110" s="2" t="s">
        <v>2</v>
      </c>
      <c r="Q110" s="2" t="s">
        <v>2</v>
      </c>
      <c r="R110" s="21" t="s">
        <v>30</v>
      </c>
      <c r="S110" s="21" t="s">
        <v>30</v>
      </c>
      <c r="T110" s="21" t="s">
        <v>30</v>
      </c>
      <c r="U110" s="522" t="s">
        <v>6</v>
      </c>
      <c r="V110" s="2" t="s">
        <v>19</v>
      </c>
    </row>
    <row r="111" spans="1:22" ht="13.5" customHeight="1">
      <c r="A111" s="523"/>
      <c r="B111" s="516"/>
      <c r="C111" s="520"/>
      <c r="D111" s="508"/>
      <c r="E111" s="521"/>
      <c r="F111" s="523"/>
      <c r="G111" s="3">
        <v>1</v>
      </c>
      <c r="H111" s="3">
        <v>2</v>
      </c>
      <c r="I111" s="3">
        <v>3</v>
      </c>
      <c r="J111" s="3">
        <v>4</v>
      </c>
      <c r="K111" s="3">
        <v>5</v>
      </c>
      <c r="L111" s="3">
        <v>6</v>
      </c>
      <c r="M111" s="3">
        <v>7</v>
      </c>
      <c r="N111" s="3">
        <v>8</v>
      </c>
      <c r="O111" s="3">
        <v>9</v>
      </c>
      <c r="P111" s="3">
        <v>10</v>
      </c>
      <c r="Q111" s="3">
        <v>11</v>
      </c>
      <c r="R111" s="3">
        <v>1</v>
      </c>
      <c r="S111" s="3">
        <v>2</v>
      </c>
      <c r="T111" s="3">
        <v>3</v>
      </c>
      <c r="U111" s="523"/>
      <c r="V111" s="10" t="s">
        <v>7</v>
      </c>
    </row>
    <row r="112" spans="1:22" ht="22.5" customHeight="1">
      <c r="A112" s="4"/>
      <c r="B112" s="4"/>
      <c r="C112" s="792" t="s">
        <v>33</v>
      </c>
      <c r="D112" s="793"/>
      <c r="E112" s="794"/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822"/>
      <c r="S112" s="822"/>
      <c r="T112" s="822"/>
      <c r="U112" s="22">
        <v>0</v>
      </c>
      <c r="V112" s="11" t="s">
        <v>8</v>
      </c>
    </row>
    <row r="113" spans="1:22" ht="22.5" customHeight="1">
      <c r="A113" s="5"/>
      <c r="B113" s="5"/>
      <c r="C113" s="768"/>
      <c r="D113" s="769"/>
      <c r="E113" s="770"/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823"/>
      <c r="S113" s="823"/>
      <c r="T113" s="823"/>
      <c r="U113" s="22">
        <v>0</v>
      </c>
      <c r="V113" s="11" t="s">
        <v>7</v>
      </c>
    </row>
    <row r="114" spans="1:22" ht="22.5" customHeight="1">
      <c r="A114" s="5"/>
      <c r="B114" s="5"/>
      <c r="C114" s="768"/>
      <c r="D114" s="769"/>
      <c r="E114" s="770"/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823"/>
      <c r="S114" s="823"/>
      <c r="T114" s="823"/>
      <c r="U114" s="22">
        <v>0</v>
      </c>
      <c r="V114" s="11" t="s">
        <v>9</v>
      </c>
    </row>
    <row r="115" spans="1:22" ht="22.5" customHeight="1">
      <c r="A115" s="5"/>
      <c r="B115" s="5"/>
      <c r="C115" s="768"/>
      <c r="D115" s="769"/>
      <c r="E115" s="770"/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824"/>
      <c r="S115" s="824"/>
      <c r="T115" s="824"/>
      <c r="U115" s="22">
        <v>0</v>
      </c>
      <c r="V115" s="11" t="s">
        <v>10</v>
      </c>
    </row>
    <row r="116" spans="1:22" ht="21.75" customHeight="1">
      <c r="A116" s="757" t="s">
        <v>11</v>
      </c>
      <c r="B116" s="485"/>
      <c r="C116" s="485"/>
      <c r="D116" s="485"/>
      <c r="E116" s="486"/>
      <c r="F116" s="23">
        <f>SUM(F112:F115)</f>
        <v>0</v>
      </c>
      <c r="G116" s="23">
        <f aca="true" t="shared" si="6" ref="G116:Q116">SUM(G112:G115)-MIN(G112:G115)</f>
        <v>0</v>
      </c>
      <c r="H116" s="23">
        <f t="shared" si="6"/>
        <v>0</v>
      </c>
      <c r="I116" s="23">
        <f t="shared" si="6"/>
        <v>0</v>
      </c>
      <c r="J116" s="23">
        <f t="shared" si="6"/>
        <v>0</v>
      </c>
      <c r="K116" s="23">
        <f t="shared" si="6"/>
        <v>0</v>
      </c>
      <c r="L116" s="23">
        <f t="shared" si="6"/>
        <v>0</v>
      </c>
      <c r="M116" s="23">
        <f t="shared" si="6"/>
        <v>0</v>
      </c>
      <c r="N116" s="23">
        <f t="shared" si="6"/>
        <v>0</v>
      </c>
      <c r="O116" s="23">
        <f t="shared" si="6"/>
        <v>0</v>
      </c>
      <c r="P116" s="23">
        <f t="shared" si="6"/>
        <v>0</v>
      </c>
      <c r="Q116" s="23">
        <f t="shared" si="6"/>
        <v>0</v>
      </c>
      <c r="R116" s="37">
        <f>SUM(R112:R115)</f>
        <v>0</v>
      </c>
      <c r="S116" s="37">
        <f>SUM(S112:S115)</f>
        <v>0</v>
      </c>
      <c r="T116" s="37">
        <f>SUM(T112:T115)</f>
        <v>0</v>
      </c>
      <c r="U116" s="23">
        <f>SUM(U112:U115)</f>
        <v>0</v>
      </c>
      <c r="V116" s="34">
        <f>SUM(F116:U116)</f>
        <v>0</v>
      </c>
    </row>
    <row r="117" spans="1:22" ht="4.5" customHeight="1">
      <c r="A117" s="518"/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518"/>
      <c r="P117" s="518"/>
      <c r="Q117" s="518"/>
      <c r="R117" s="518"/>
      <c r="S117" s="518"/>
      <c r="T117" s="518"/>
      <c r="U117" s="518"/>
      <c r="V117" s="518"/>
    </row>
    <row r="118" spans="1:22" ht="12.75">
      <c r="A118" s="757" t="s">
        <v>15</v>
      </c>
      <c r="B118" s="820"/>
      <c r="C118" s="820"/>
      <c r="D118" s="820"/>
      <c r="E118" s="820"/>
      <c r="F118" s="820"/>
      <c r="G118" s="820"/>
      <c r="H118" s="820"/>
      <c r="I118" s="820"/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1"/>
      <c r="U118" s="26"/>
      <c r="V118" s="24"/>
    </row>
    <row r="119" spans="1:22" ht="15" customHeight="1">
      <c r="A119" s="819" t="s">
        <v>0</v>
      </c>
      <c r="B119" s="476" t="s">
        <v>21</v>
      </c>
      <c r="C119" s="477" t="s">
        <v>4</v>
      </c>
      <c r="D119" s="478"/>
      <c r="E119" s="475"/>
      <c r="F119" s="472" t="s">
        <v>34</v>
      </c>
      <c r="G119" s="522" t="s">
        <v>5</v>
      </c>
      <c r="H119" s="474">
        <f>stall1</f>
        <v>0</v>
      </c>
      <c r="I119" s="470"/>
      <c r="J119" s="474">
        <f>stall2</f>
        <v>0</v>
      </c>
      <c r="K119" s="470"/>
      <c r="L119" s="474">
        <f>stall3</f>
        <v>0</v>
      </c>
      <c r="M119" s="470"/>
      <c r="N119" s="474">
        <f>stall4</f>
        <v>0</v>
      </c>
      <c r="O119" s="470"/>
      <c r="P119" s="474">
        <f>stall5</f>
        <v>0</v>
      </c>
      <c r="Q119" s="470"/>
      <c r="R119" s="465" t="s">
        <v>6</v>
      </c>
      <c r="S119" s="517" t="s">
        <v>18</v>
      </c>
      <c r="T119" s="519"/>
      <c r="U119" s="27"/>
      <c r="V119" s="6"/>
    </row>
    <row r="120" spans="1:22" ht="13.5" customHeight="1">
      <c r="A120" s="523"/>
      <c r="B120" s="516"/>
      <c r="C120" s="520"/>
      <c r="D120" s="508"/>
      <c r="E120" s="521"/>
      <c r="F120" s="473"/>
      <c r="G120" s="523"/>
      <c r="H120" s="471"/>
      <c r="I120" s="464"/>
      <c r="J120" s="471"/>
      <c r="K120" s="464"/>
      <c r="L120" s="471"/>
      <c r="M120" s="464"/>
      <c r="N120" s="471"/>
      <c r="O120" s="464"/>
      <c r="P120" s="471"/>
      <c r="Q120" s="464"/>
      <c r="R120" s="466"/>
      <c r="S120" s="477"/>
      <c r="T120" s="475"/>
      <c r="U120" s="27"/>
      <c r="V120" s="6"/>
    </row>
    <row r="121" spans="1:22" ht="22.5" customHeight="1">
      <c r="A121" s="14">
        <f aca="true" t="shared" si="7" ref="A121:C124">(A112)</f>
        <v>0</v>
      </c>
      <c r="B121" s="14">
        <f t="shared" si="7"/>
        <v>0</v>
      </c>
      <c r="C121" s="783" t="str">
        <f t="shared" si="7"/>
        <v>Captain
Name</v>
      </c>
      <c r="D121" s="784"/>
      <c r="E121" s="785"/>
      <c r="F121" s="33" t="s">
        <v>35</v>
      </c>
      <c r="G121" s="22">
        <v>0</v>
      </c>
      <c r="H121" s="531">
        <v>0</v>
      </c>
      <c r="I121" s="532"/>
      <c r="J121" s="531">
        <v>0</v>
      </c>
      <c r="K121" s="532"/>
      <c r="L121" s="531">
        <v>0</v>
      </c>
      <c r="M121" s="532"/>
      <c r="N121" s="531">
        <v>0</v>
      </c>
      <c r="O121" s="532"/>
      <c r="P121" s="531">
        <v>0</v>
      </c>
      <c r="Q121" s="532"/>
      <c r="R121" s="22">
        <v>0</v>
      </c>
      <c r="S121" s="460" t="s">
        <v>7</v>
      </c>
      <c r="T121" s="829"/>
      <c r="U121" s="20"/>
      <c r="V121" s="28"/>
    </row>
    <row r="122" spans="1:22" ht="22.5" customHeight="1">
      <c r="A122" s="14">
        <f t="shared" si="7"/>
        <v>0</v>
      </c>
      <c r="B122" s="14">
        <f t="shared" si="7"/>
        <v>0</v>
      </c>
      <c r="C122" s="799">
        <f t="shared" si="7"/>
        <v>0</v>
      </c>
      <c r="D122" s="800"/>
      <c r="E122" s="801"/>
      <c r="F122" s="33" t="s">
        <v>35</v>
      </c>
      <c r="G122" s="22">
        <v>0</v>
      </c>
      <c r="H122" s="531">
        <v>0</v>
      </c>
      <c r="I122" s="532"/>
      <c r="J122" s="531">
        <v>0</v>
      </c>
      <c r="K122" s="532"/>
      <c r="L122" s="531">
        <v>0</v>
      </c>
      <c r="M122" s="532"/>
      <c r="N122" s="531">
        <v>0</v>
      </c>
      <c r="O122" s="532"/>
      <c r="P122" s="531">
        <v>0</v>
      </c>
      <c r="Q122" s="532"/>
      <c r="R122" s="22">
        <v>0</v>
      </c>
      <c r="S122" s="460" t="s">
        <v>8</v>
      </c>
      <c r="T122" s="829"/>
      <c r="U122" s="20"/>
      <c r="V122" s="28"/>
    </row>
    <row r="123" spans="1:22" ht="22.5" customHeight="1">
      <c r="A123" s="14">
        <f t="shared" si="7"/>
        <v>0</v>
      </c>
      <c r="B123" s="14">
        <f t="shared" si="7"/>
        <v>0</v>
      </c>
      <c r="C123" s="799">
        <f t="shared" si="7"/>
        <v>0</v>
      </c>
      <c r="D123" s="800"/>
      <c r="E123" s="801"/>
      <c r="F123" s="33" t="s">
        <v>35</v>
      </c>
      <c r="G123" s="22">
        <v>0</v>
      </c>
      <c r="H123" s="531">
        <v>0</v>
      </c>
      <c r="I123" s="532"/>
      <c r="J123" s="531">
        <v>0</v>
      </c>
      <c r="K123" s="532"/>
      <c r="L123" s="531">
        <v>0</v>
      </c>
      <c r="M123" s="532"/>
      <c r="N123" s="531">
        <v>0</v>
      </c>
      <c r="O123" s="532"/>
      <c r="P123" s="531">
        <v>0</v>
      </c>
      <c r="Q123" s="532"/>
      <c r="R123" s="22">
        <v>0</v>
      </c>
      <c r="S123" s="460" t="s">
        <v>7</v>
      </c>
      <c r="T123" s="829"/>
      <c r="U123" s="20"/>
      <c r="V123" s="28"/>
    </row>
    <row r="124" spans="1:22" ht="22.5" customHeight="1">
      <c r="A124" s="14">
        <f t="shared" si="7"/>
        <v>0</v>
      </c>
      <c r="B124" s="14">
        <f t="shared" si="7"/>
        <v>0</v>
      </c>
      <c r="C124" s="799">
        <f t="shared" si="7"/>
        <v>0</v>
      </c>
      <c r="D124" s="800"/>
      <c r="E124" s="801"/>
      <c r="F124" s="33" t="s">
        <v>35</v>
      </c>
      <c r="G124" s="22">
        <v>0</v>
      </c>
      <c r="H124" s="531">
        <v>0</v>
      </c>
      <c r="I124" s="532"/>
      <c r="J124" s="531">
        <v>0</v>
      </c>
      <c r="K124" s="532"/>
      <c r="L124" s="531">
        <v>0</v>
      </c>
      <c r="M124" s="532"/>
      <c r="N124" s="531">
        <v>0</v>
      </c>
      <c r="O124" s="532"/>
      <c r="P124" s="531">
        <v>0</v>
      </c>
      <c r="Q124" s="532"/>
      <c r="R124" s="22">
        <v>0</v>
      </c>
      <c r="S124" s="460" t="s">
        <v>9</v>
      </c>
      <c r="T124" s="829"/>
      <c r="U124" s="20"/>
      <c r="V124" s="28"/>
    </row>
    <row r="125" spans="1:22" ht="22.5" customHeight="1">
      <c r="A125" s="757" t="s">
        <v>16</v>
      </c>
      <c r="B125" s="485"/>
      <c r="C125" s="485"/>
      <c r="D125" s="485"/>
      <c r="E125" s="486"/>
      <c r="F125" s="32"/>
      <c r="G125" s="32"/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32"/>
      <c r="S125" s="460" t="s">
        <v>10</v>
      </c>
      <c r="T125" s="829"/>
      <c r="U125" s="29"/>
      <c r="V125" s="7"/>
    </row>
    <row r="126" spans="1:22" ht="21.75" customHeight="1">
      <c r="A126" s="757" t="s">
        <v>11</v>
      </c>
      <c r="B126" s="485"/>
      <c r="C126" s="485"/>
      <c r="D126" s="485"/>
      <c r="E126" s="486"/>
      <c r="F126" s="32"/>
      <c r="G126" s="23">
        <f>SUM(G121:G124)</f>
        <v>0</v>
      </c>
      <c r="H126" s="535">
        <f>SUM(H121:H124)-MIN(H121:H124)+H125</f>
        <v>0</v>
      </c>
      <c r="I126" s="536">
        <f>SUM(I122:I125)-MIN(I122:I125)</f>
        <v>0</v>
      </c>
      <c r="J126" s="535">
        <f>SUM(J121:J124)-MIN(J121:J124)+J125</f>
        <v>0</v>
      </c>
      <c r="K126" s="536">
        <f>SUM(K122:K125)-MIN(K122:K125)</f>
        <v>0</v>
      </c>
      <c r="L126" s="535">
        <f>SUM(L121:L124)-MIN(L121:L124)+L125</f>
        <v>0</v>
      </c>
      <c r="M126" s="536">
        <f>SUM(M122:M125)-MIN(M122:M125)</f>
        <v>0</v>
      </c>
      <c r="N126" s="535">
        <f>SUM(N121:N124)-MIN(N121:N124)+N125</f>
        <v>0</v>
      </c>
      <c r="O126" s="536">
        <f>SUM(O122:O125)-MIN(O122:O125)</f>
        <v>0</v>
      </c>
      <c r="P126" s="535">
        <f>SUM(P121:P124)-MIN(P121:P124)+P125</f>
        <v>0</v>
      </c>
      <c r="Q126" s="536">
        <f>SUM(Q122:Q125)-MIN(Q122:Q125)</f>
        <v>0</v>
      </c>
      <c r="R126" s="23">
        <f>SUM(R121:R124)</f>
        <v>0</v>
      </c>
      <c r="S126" s="813">
        <f>SUM(G126:R126)</f>
        <v>0</v>
      </c>
      <c r="T126" s="814"/>
      <c r="U126" s="30"/>
      <c r="V126" s="31"/>
    </row>
    <row r="127" spans="1:22" ht="4.5" customHeight="1">
      <c r="A127" s="478"/>
      <c r="B127" s="478"/>
      <c r="C127" s="478"/>
      <c r="D127" s="478"/>
      <c r="E127" s="478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</row>
    <row r="128" spans="1:22" ht="12" customHeight="1">
      <c r="A128" s="786" t="s">
        <v>31</v>
      </c>
      <c r="B128" s="787"/>
      <c r="C128" s="787"/>
      <c r="D128" s="788"/>
      <c r="E128" s="2" t="s">
        <v>12</v>
      </c>
      <c r="F128" s="2" t="s">
        <v>12</v>
      </c>
      <c r="G128" s="16" t="s">
        <v>12</v>
      </c>
      <c r="H128" s="2" t="s">
        <v>12</v>
      </c>
      <c r="I128" s="16" t="s">
        <v>12</v>
      </c>
      <c r="J128" s="2" t="s">
        <v>12</v>
      </c>
      <c r="K128" s="16" t="s">
        <v>12</v>
      </c>
      <c r="L128" s="16" t="s">
        <v>12</v>
      </c>
      <c r="M128" s="16" t="s">
        <v>12</v>
      </c>
      <c r="N128" s="2" t="s">
        <v>12</v>
      </c>
      <c r="O128" s="522" t="s">
        <v>6</v>
      </c>
      <c r="P128" s="547" t="s">
        <v>29</v>
      </c>
      <c r="Q128" s="548"/>
      <c r="R128" s="19"/>
      <c r="S128" s="6"/>
      <c r="T128" s="6"/>
      <c r="U128" s="6"/>
      <c r="V128" s="6"/>
    </row>
    <row r="129" spans="1:22" ht="12" customHeight="1">
      <c r="A129" s="789"/>
      <c r="B129" s="790"/>
      <c r="C129" s="790"/>
      <c r="D129" s="791"/>
      <c r="E129" s="3">
        <v>1</v>
      </c>
      <c r="F129" s="3">
        <v>2</v>
      </c>
      <c r="G129" s="3">
        <v>3</v>
      </c>
      <c r="H129" s="3">
        <v>4</v>
      </c>
      <c r="I129" s="18">
        <v>5</v>
      </c>
      <c r="J129" s="3">
        <v>6</v>
      </c>
      <c r="K129" s="3">
        <v>7</v>
      </c>
      <c r="L129" s="3">
        <v>8</v>
      </c>
      <c r="M129" s="18">
        <v>9</v>
      </c>
      <c r="N129" s="3">
        <v>10</v>
      </c>
      <c r="O129" s="523"/>
      <c r="P129" s="549"/>
      <c r="Q129" s="548"/>
      <c r="R129" s="19"/>
      <c r="S129" s="6"/>
      <c r="T129" s="6"/>
      <c r="U129" s="25"/>
      <c r="V129" s="25"/>
    </row>
    <row r="130" spans="1:22" ht="21.75" customHeight="1">
      <c r="A130" s="757" t="s">
        <v>11</v>
      </c>
      <c r="B130" s="485"/>
      <c r="C130" s="485"/>
      <c r="D130" s="486"/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813">
        <f>SUM(E130:O130)</f>
        <v>0</v>
      </c>
      <c r="Q130" s="814"/>
      <c r="R130" s="20"/>
      <c r="S130" s="8"/>
      <c r="T130" s="17"/>
      <c r="U130" s="25"/>
      <c r="V130" s="25"/>
    </row>
    <row r="131" spans="1:22" ht="4.5" customHeight="1">
      <c r="A131" s="551"/>
      <c r="B131" s="551"/>
      <c r="C131" s="551"/>
      <c r="D131" s="551"/>
      <c r="E131" s="551"/>
      <c r="F131" s="551"/>
      <c r="G131" s="551"/>
      <c r="H131" s="551"/>
      <c r="I131" s="551"/>
      <c r="J131" s="551"/>
      <c r="K131" s="551"/>
      <c r="L131" s="551"/>
      <c r="M131" s="551"/>
      <c r="N131" s="551"/>
      <c r="O131" s="551"/>
      <c r="P131" s="551"/>
      <c r="Q131" s="551"/>
      <c r="R131" s="6"/>
      <c r="S131" s="6"/>
      <c r="T131" s="6"/>
      <c r="U131" s="552" t="s">
        <v>13</v>
      </c>
      <c r="V131" s="840"/>
    </row>
    <row r="132" spans="1:22" ht="12.75" customHeight="1">
      <c r="A132" s="786" t="s">
        <v>24</v>
      </c>
      <c r="B132" s="787"/>
      <c r="C132" s="787"/>
      <c r="D132" s="787"/>
      <c r="E132" s="787"/>
      <c r="F132" s="788"/>
      <c r="G132" s="830" t="str">
        <f>(C112)</f>
        <v>Captain
Name</v>
      </c>
      <c r="H132" s="831"/>
      <c r="I132" s="779">
        <f>(C113)</f>
        <v>0</v>
      </c>
      <c r="J132" s="780"/>
      <c r="K132" s="779">
        <f>(C114)</f>
        <v>0</v>
      </c>
      <c r="L132" s="780"/>
      <c r="M132" s="779">
        <f>(C115)</f>
        <v>0</v>
      </c>
      <c r="N132" s="780"/>
      <c r="O132" s="522" t="s">
        <v>6</v>
      </c>
      <c r="P132" s="547" t="s">
        <v>23</v>
      </c>
      <c r="Q132" s="548"/>
      <c r="R132" s="8"/>
      <c r="S132" s="6"/>
      <c r="T132" s="6"/>
      <c r="U132" s="552"/>
      <c r="V132" s="840"/>
    </row>
    <row r="133" spans="1:22" ht="12.75" customHeight="1">
      <c r="A133" s="789"/>
      <c r="B133" s="790"/>
      <c r="C133" s="790"/>
      <c r="D133" s="790"/>
      <c r="E133" s="790"/>
      <c r="F133" s="791"/>
      <c r="G133" s="832"/>
      <c r="H133" s="833"/>
      <c r="I133" s="781"/>
      <c r="J133" s="782"/>
      <c r="K133" s="781"/>
      <c r="L133" s="782"/>
      <c r="M133" s="781"/>
      <c r="N133" s="782"/>
      <c r="O133" s="523"/>
      <c r="P133" s="549"/>
      <c r="Q133" s="548"/>
      <c r="R133" s="8"/>
      <c r="S133" s="6"/>
      <c r="T133" s="6"/>
      <c r="U133" s="554"/>
      <c r="V133" s="841"/>
    </row>
    <row r="134" spans="1:22" ht="21.75" customHeight="1">
      <c r="A134" s="757" t="s">
        <v>11</v>
      </c>
      <c r="B134" s="485"/>
      <c r="C134" s="485"/>
      <c r="D134" s="485"/>
      <c r="E134" s="485"/>
      <c r="F134" s="486"/>
      <c r="G134" s="566">
        <v>0</v>
      </c>
      <c r="H134" s="567"/>
      <c r="I134" s="566">
        <v>0</v>
      </c>
      <c r="J134" s="567"/>
      <c r="K134" s="566">
        <v>0</v>
      </c>
      <c r="L134" s="567"/>
      <c r="M134" s="566">
        <v>0</v>
      </c>
      <c r="N134" s="567"/>
      <c r="O134" s="15">
        <v>0</v>
      </c>
      <c r="P134" s="813">
        <f>SUM(G134:M134)-MIN(G134:M134)+O134</f>
        <v>0</v>
      </c>
      <c r="Q134" s="814"/>
      <c r="S134" s="9"/>
      <c r="T134" s="8"/>
      <c r="U134" s="568" t="s">
        <v>14</v>
      </c>
      <c r="V134" s="838"/>
    </row>
    <row r="135" spans="1:22" ht="4.5" customHeight="1">
      <c r="A135" s="551"/>
      <c r="B135" s="551"/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  <c r="Q135" s="551"/>
      <c r="R135" s="6"/>
      <c r="S135" s="6"/>
      <c r="T135" s="6"/>
      <c r="U135" s="570"/>
      <c r="V135" s="839"/>
    </row>
    <row r="136" spans="1:22" ht="11.25" customHeight="1">
      <c r="A136" s="786" t="s">
        <v>27</v>
      </c>
      <c r="B136" s="787"/>
      <c r="C136" s="787"/>
      <c r="D136" s="787"/>
      <c r="E136" s="787"/>
      <c r="F136" s="788"/>
      <c r="G136" s="830" t="str">
        <f>(C112)</f>
        <v>Captain
Name</v>
      </c>
      <c r="H136" s="831"/>
      <c r="I136" s="779">
        <f>(C113)</f>
        <v>0</v>
      </c>
      <c r="J136" s="780"/>
      <c r="K136" s="779">
        <f>(C114)</f>
        <v>0</v>
      </c>
      <c r="L136" s="780"/>
      <c r="M136" s="779">
        <f>(C115)</f>
        <v>0</v>
      </c>
      <c r="N136" s="780"/>
      <c r="O136" s="522" t="s">
        <v>6</v>
      </c>
      <c r="P136" s="547" t="s">
        <v>25</v>
      </c>
      <c r="Q136" s="548"/>
      <c r="R136" s="12"/>
      <c r="S136" s="6"/>
      <c r="T136" s="6"/>
      <c r="U136" s="570"/>
      <c r="V136" s="839"/>
    </row>
    <row r="137" spans="1:22" ht="12.75" customHeight="1">
      <c r="A137" s="789"/>
      <c r="B137" s="790"/>
      <c r="C137" s="790"/>
      <c r="D137" s="790"/>
      <c r="E137" s="790"/>
      <c r="F137" s="791"/>
      <c r="G137" s="832"/>
      <c r="H137" s="833"/>
      <c r="I137" s="781"/>
      <c r="J137" s="782"/>
      <c r="K137" s="781"/>
      <c r="L137" s="782"/>
      <c r="M137" s="781"/>
      <c r="N137" s="782"/>
      <c r="O137" s="523"/>
      <c r="P137" s="549"/>
      <c r="Q137" s="548"/>
      <c r="R137" s="12"/>
      <c r="S137" s="6"/>
      <c r="T137" s="6"/>
      <c r="U137" s="834">
        <f>SUM(V116+S126+P130+P134+P138)</f>
        <v>0</v>
      </c>
      <c r="V137" s="835"/>
    </row>
    <row r="138" spans="1:22" ht="21.75" customHeight="1">
      <c r="A138" s="757" t="s">
        <v>11</v>
      </c>
      <c r="B138" s="485"/>
      <c r="C138" s="485"/>
      <c r="D138" s="485"/>
      <c r="E138" s="485"/>
      <c r="F138" s="486"/>
      <c r="G138" s="566">
        <v>0</v>
      </c>
      <c r="H138" s="567"/>
      <c r="I138" s="566">
        <v>0</v>
      </c>
      <c r="J138" s="567"/>
      <c r="K138" s="566">
        <v>0</v>
      </c>
      <c r="L138" s="567"/>
      <c r="M138" s="566">
        <v>0</v>
      </c>
      <c r="N138" s="567"/>
      <c r="O138" s="15">
        <v>0</v>
      </c>
      <c r="P138" s="813">
        <f>SUM(G138:M138)-MIN(G138:M138)+O138</f>
        <v>0</v>
      </c>
      <c r="Q138" s="814"/>
      <c r="R138" s="13"/>
      <c r="S138" s="9"/>
      <c r="T138" s="8"/>
      <c r="U138" s="836"/>
      <c r="V138" s="837"/>
    </row>
    <row r="139" spans="1:22" ht="13.5" customHeight="1">
      <c r="A139" s="812" t="s">
        <v>36</v>
      </c>
      <c r="B139" s="812"/>
      <c r="C139" s="812"/>
      <c r="D139" s="812"/>
      <c r="E139" s="812"/>
      <c r="F139" s="812"/>
      <c r="G139" s="812"/>
      <c r="H139" s="812"/>
      <c r="I139" s="812"/>
      <c r="J139" s="812"/>
      <c r="K139" s="812"/>
      <c r="L139" s="812"/>
      <c r="M139" s="812"/>
      <c r="N139" s="812"/>
      <c r="O139" s="812"/>
      <c r="P139" s="812"/>
      <c r="Q139" s="812"/>
      <c r="R139" s="812"/>
      <c r="S139" s="812"/>
      <c r="T139" s="812"/>
      <c r="U139" s="812"/>
      <c r="V139" s="812"/>
    </row>
    <row r="140" spans="1:22" ht="13.5" customHeight="1">
      <c r="A140" s="577" t="s">
        <v>32</v>
      </c>
      <c r="B140" s="577"/>
      <c r="C140" s="577"/>
      <c r="D140" s="577"/>
      <c r="E140" s="577"/>
      <c r="F140" s="577"/>
      <c r="G140" s="577"/>
      <c r="H140" s="577"/>
      <c r="I140" s="577"/>
      <c r="J140" s="577"/>
      <c r="K140" s="577"/>
      <c r="L140" s="577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</row>
    <row r="141" spans="1:22" ht="12.75">
      <c r="A141" s="802" t="s">
        <v>3</v>
      </c>
      <c r="B141" s="815"/>
      <c r="C141" s="815"/>
      <c r="D141" s="815"/>
      <c r="E141" s="815"/>
      <c r="F141" s="815"/>
      <c r="G141" s="815"/>
      <c r="H141" s="816"/>
      <c r="I141" s="802" t="s">
        <v>26</v>
      </c>
      <c r="J141" s="803"/>
      <c r="K141" s="806"/>
      <c r="L141" s="802" t="s">
        <v>20</v>
      </c>
      <c r="M141" s="808">
        <f>division</f>
        <v>0</v>
      </c>
      <c r="N141" s="809"/>
      <c r="O141" s="795" t="s">
        <v>22</v>
      </c>
      <c r="P141" s="797">
        <f>section4</f>
        <v>0</v>
      </c>
      <c r="Q141" s="825"/>
      <c r="R141" s="825"/>
      <c r="S141" s="825"/>
      <c r="T141" s="825"/>
      <c r="U141" s="825"/>
      <c r="V141" s="826"/>
    </row>
    <row r="142" spans="1:22" ht="12.75">
      <c r="A142" s="804"/>
      <c r="B142" s="817"/>
      <c r="C142" s="817"/>
      <c r="D142" s="817"/>
      <c r="E142" s="817"/>
      <c r="F142" s="817"/>
      <c r="G142" s="817"/>
      <c r="H142" s="818"/>
      <c r="I142" s="804"/>
      <c r="J142" s="805"/>
      <c r="K142" s="807"/>
      <c r="L142" s="804"/>
      <c r="M142" s="810"/>
      <c r="N142" s="811"/>
      <c r="O142" s="796"/>
      <c r="P142" s="798"/>
      <c r="Q142" s="827"/>
      <c r="R142" s="827"/>
      <c r="S142" s="827"/>
      <c r="T142" s="827"/>
      <c r="U142" s="827"/>
      <c r="V142" s="828"/>
    </row>
    <row r="143" spans="1:22" ht="4.5" customHeight="1">
      <c r="A143" s="551"/>
      <c r="B143" s="551"/>
      <c r="C143" s="551"/>
      <c r="D143" s="551"/>
      <c r="E143" s="551"/>
      <c r="F143" s="551"/>
      <c r="G143" s="551"/>
      <c r="H143" s="551"/>
      <c r="I143" s="551"/>
      <c r="J143" s="551"/>
      <c r="K143" s="551"/>
      <c r="L143" s="551"/>
      <c r="M143" s="551"/>
      <c r="N143" s="551"/>
      <c r="O143" s="551"/>
      <c r="P143" s="551"/>
      <c r="Q143" s="551"/>
      <c r="R143" s="551"/>
      <c r="S143" s="551"/>
      <c r="T143" s="551"/>
      <c r="U143" s="551"/>
      <c r="V143" s="551"/>
    </row>
    <row r="144" spans="1:22" ht="12.75">
      <c r="A144" s="757" t="s">
        <v>1</v>
      </c>
      <c r="B144" s="485"/>
      <c r="C144" s="485"/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485"/>
      <c r="S144" s="485"/>
      <c r="T144" s="485"/>
      <c r="U144" s="485"/>
      <c r="V144" s="486"/>
    </row>
    <row r="145" spans="1:22" ht="18" customHeight="1">
      <c r="A145" s="522" t="s">
        <v>0</v>
      </c>
      <c r="B145" s="515" t="s">
        <v>21</v>
      </c>
      <c r="C145" s="517" t="s">
        <v>4</v>
      </c>
      <c r="D145" s="518"/>
      <c r="E145" s="519"/>
      <c r="F145" s="522" t="s">
        <v>5</v>
      </c>
      <c r="G145" s="2" t="s">
        <v>2</v>
      </c>
      <c r="H145" s="2" t="s">
        <v>2</v>
      </c>
      <c r="I145" s="2" t="s">
        <v>2</v>
      </c>
      <c r="J145" s="2" t="s">
        <v>2</v>
      </c>
      <c r="K145" s="2" t="s">
        <v>2</v>
      </c>
      <c r="L145" s="2" t="s">
        <v>2</v>
      </c>
      <c r="M145" s="2" t="s">
        <v>2</v>
      </c>
      <c r="N145" s="2" t="s">
        <v>2</v>
      </c>
      <c r="O145" s="2" t="s">
        <v>2</v>
      </c>
      <c r="P145" s="2" t="s">
        <v>2</v>
      </c>
      <c r="Q145" s="2" t="s">
        <v>2</v>
      </c>
      <c r="R145" s="21" t="s">
        <v>30</v>
      </c>
      <c r="S145" s="21" t="s">
        <v>30</v>
      </c>
      <c r="T145" s="21" t="s">
        <v>30</v>
      </c>
      <c r="U145" s="522" t="s">
        <v>6</v>
      </c>
      <c r="V145" s="2" t="s">
        <v>19</v>
      </c>
    </row>
    <row r="146" spans="1:22" ht="13.5" customHeight="1">
      <c r="A146" s="523"/>
      <c r="B146" s="516"/>
      <c r="C146" s="520"/>
      <c r="D146" s="508"/>
      <c r="E146" s="521"/>
      <c r="F146" s="523"/>
      <c r="G146" s="3">
        <v>1</v>
      </c>
      <c r="H146" s="3">
        <v>2</v>
      </c>
      <c r="I146" s="3">
        <v>3</v>
      </c>
      <c r="J146" s="3">
        <v>4</v>
      </c>
      <c r="K146" s="3">
        <v>5</v>
      </c>
      <c r="L146" s="3">
        <v>6</v>
      </c>
      <c r="M146" s="3">
        <v>7</v>
      </c>
      <c r="N146" s="3">
        <v>8</v>
      </c>
      <c r="O146" s="3">
        <v>9</v>
      </c>
      <c r="P146" s="3">
        <v>10</v>
      </c>
      <c r="Q146" s="3">
        <v>11</v>
      </c>
      <c r="R146" s="3">
        <v>1</v>
      </c>
      <c r="S146" s="3">
        <v>2</v>
      </c>
      <c r="T146" s="3">
        <v>3</v>
      </c>
      <c r="U146" s="523"/>
      <c r="V146" s="10" t="s">
        <v>7</v>
      </c>
    </row>
    <row r="147" spans="1:22" ht="22.5" customHeight="1">
      <c r="A147" s="4"/>
      <c r="B147" s="4"/>
      <c r="C147" s="792" t="s">
        <v>33</v>
      </c>
      <c r="D147" s="793"/>
      <c r="E147" s="794"/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822"/>
      <c r="S147" s="822"/>
      <c r="T147" s="822"/>
      <c r="U147" s="22">
        <v>0</v>
      </c>
      <c r="V147" s="11" t="s">
        <v>8</v>
      </c>
    </row>
    <row r="148" spans="1:22" ht="22.5" customHeight="1">
      <c r="A148" s="5"/>
      <c r="B148" s="5"/>
      <c r="C148" s="768"/>
      <c r="D148" s="769"/>
      <c r="E148" s="770"/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823"/>
      <c r="S148" s="823"/>
      <c r="T148" s="823"/>
      <c r="U148" s="22">
        <v>0</v>
      </c>
      <c r="V148" s="11" t="s">
        <v>7</v>
      </c>
    </row>
    <row r="149" spans="1:22" ht="22.5" customHeight="1">
      <c r="A149" s="5"/>
      <c r="B149" s="5"/>
      <c r="C149" s="768"/>
      <c r="D149" s="769"/>
      <c r="E149" s="770"/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823"/>
      <c r="S149" s="823"/>
      <c r="T149" s="823"/>
      <c r="U149" s="22">
        <v>0</v>
      </c>
      <c r="V149" s="11" t="s">
        <v>9</v>
      </c>
    </row>
    <row r="150" spans="1:22" ht="22.5" customHeight="1">
      <c r="A150" s="5"/>
      <c r="B150" s="5"/>
      <c r="C150" s="768"/>
      <c r="D150" s="769"/>
      <c r="E150" s="770"/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824"/>
      <c r="S150" s="824"/>
      <c r="T150" s="824"/>
      <c r="U150" s="22">
        <v>0</v>
      </c>
      <c r="V150" s="11" t="s">
        <v>10</v>
      </c>
    </row>
    <row r="151" spans="1:22" ht="21.75" customHeight="1">
      <c r="A151" s="757" t="s">
        <v>11</v>
      </c>
      <c r="B151" s="485"/>
      <c r="C151" s="485"/>
      <c r="D151" s="485"/>
      <c r="E151" s="486"/>
      <c r="F151" s="23">
        <f>SUM(F147:F150)</f>
        <v>0</v>
      </c>
      <c r="G151" s="23">
        <f aca="true" t="shared" si="8" ref="G151:Q151">SUM(G147:G150)-MIN(G147:G150)</f>
        <v>0</v>
      </c>
      <c r="H151" s="23">
        <f t="shared" si="8"/>
        <v>0</v>
      </c>
      <c r="I151" s="23">
        <f t="shared" si="8"/>
        <v>0</v>
      </c>
      <c r="J151" s="23">
        <f t="shared" si="8"/>
        <v>0</v>
      </c>
      <c r="K151" s="23">
        <f t="shared" si="8"/>
        <v>0</v>
      </c>
      <c r="L151" s="23">
        <f t="shared" si="8"/>
        <v>0</v>
      </c>
      <c r="M151" s="23">
        <f t="shared" si="8"/>
        <v>0</v>
      </c>
      <c r="N151" s="23">
        <f t="shared" si="8"/>
        <v>0</v>
      </c>
      <c r="O151" s="23">
        <f t="shared" si="8"/>
        <v>0</v>
      </c>
      <c r="P151" s="23">
        <f t="shared" si="8"/>
        <v>0</v>
      </c>
      <c r="Q151" s="23">
        <f t="shared" si="8"/>
        <v>0</v>
      </c>
      <c r="R151" s="37">
        <f>SUM(R147:R150)</f>
        <v>0</v>
      </c>
      <c r="S151" s="37">
        <f>SUM(S147:S150)</f>
        <v>0</v>
      </c>
      <c r="T151" s="37">
        <f>SUM(T147:T150)</f>
        <v>0</v>
      </c>
      <c r="U151" s="23">
        <f>SUM(U147:U150)</f>
        <v>0</v>
      </c>
      <c r="V151" s="34">
        <f>SUM(F151:U151)</f>
        <v>0</v>
      </c>
    </row>
    <row r="152" spans="1:22" ht="4.5" customHeight="1">
      <c r="A152" s="518"/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518"/>
    </row>
    <row r="153" spans="1:22" ht="12.75">
      <c r="A153" s="757" t="s">
        <v>15</v>
      </c>
      <c r="B153" s="820"/>
      <c r="C153" s="820"/>
      <c r="D153" s="820"/>
      <c r="E153" s="820"/>
      <c r="F153" s="820"/>
      <c r="G153" s="820"/>
      <c r="H153" s="820"/>
      <c r="I153" s="820"/>
      <c r="J153" s="820"/>
      <c r="K153" s="820"/>
      <c r="L153" s="820"/>
      <c r="M153" s="820"/>
      <c r="N153" s="820"/>
      <c r="O153" s="820"/>
      <c r="P153" s="820"/>
      <c r="Q153" s="820"/>
      <c r="R153" s="820"/>
      <c r="S153" s="820"/>
      <c r="T153" s="821"/>
      <c r="U153" s="26"/>
      <c r="V153" s="24"/>
    </row>
    <row r="154" spans="1:22" ht="15" customHeight="1">
      <c r="A154" s="819" t="s">
        <v>0</v>
      </c>
      <c r="B154" s="476" t="s">
        <v>21</v>
      </c>
      <c r="C154" s="477" t="s">
        <v>4</v>
      </c>
      <c r="D154" s="478"/>
      <c r="E154" s="475"/>
      <c r="F154" s="472" t="s">
        <v>34</v>
      </c>
      <c r="G154" s="522" t="s">
        <v>5</v>
      </c>
      <c r="H154" s="474">
        <f>stall1</f>
        <v>0</v>
      </c>
      <c r="I154" s="470"/>
      <c r="J154" s="474">
        <f>stall2</f>
        <v>0</v>
      </c>
      <c r="K154" s="470"/>
      <c r="L154" s="474">
        <f>stall3</f>
        <v>0</v>
      </c>
      <c r="M154" s="470"/>
      <c r="N154" s="474">
        <f>stall4</f>
        <v>0</v>
      </c>
      <c r="O154" s="470"/>
      <c r="P154" s="474">
        <f>stall5</f>
        <v>0</v>
      </c>
      <c r="Q154" s="470"/>
      <c r="R154" s="465" t="s">
        <v>6</v>
      </c>
      <c r="S154" s="517" t="s">
        <v>18</v>
      </c>
      <c r="T154" s="519"/>
      <c r="U154" s="27"/>
      <c r="V154" s="6"/>
    </row>
    <row r="155" spans="1:22" ht="13.5" customHeight="1">
      <c r="A155" s="523"/>
      <c r="B155" s="516"/>
      <c r="C155" s="520"/>
      <c r="D155" s="508"/>
      <c r="E155" s="521"/>
      <c r="F155" s="473"/>
      <c r="G155" s="523"/>
      <c r="H155" s="471"/>
      <c r="I155" s="464"/>
      <c r="J155" s="471"/>
      <c r="K155" s="464"/>
      <c r="L155" s="471"/>
      <c r="M155" s="464"/>
      <c r="N155" s="471"/>
      <c r="O155" s="464"/>
      <c r="P155" s="471"/>
      <c r="Q155" s="464"/>
      <c r="R155" s="466"/>
      <c r="S155" s="477"/>
      <c r="T155" s="475"/>
      <c r="U155" s="27"/>
      <c r="V155" s="6"/>
    </row>
    <row r="156" spans="1:22" ht="22.5" customHeight="1">
      <c r="A156" s="14">
        <f aca="true" t="shared" si="9" ref="A156:C159">(A147)</f>
        <v>0</v>
      </c>
      <c r="B156" s="14">
        <f t="shared" si="9"/>
        <v>0</v>
      </c>
      <c r="C156" s="783" t="str">
        <f t="shared" si="9"/>
        <v>Captain
Name</v>
      </c>
      <c r="D156" s="784"/>
      <c r="E156" s="785"/>
      <c r="F156" s="33" t="s">
        <v>35</v>
      </c>
      <c r="G156" s="22">
        <v>0</v>
      </c>
      <c r="H156" s="531">
        <v>0</v>
      </c>
      <c r="I156" s="532"/>
      <c r="J156" s="531">
        <v>0</v>
      </c>
      <c r="K156" s="532"/>
      <c r="L156" s="531">
        <v>0</v>
      </c>
      <c r="M156" s="532"/>
      <c r="N156" s="531">
        <v>0</v>
      </c>
      <c r="O156" s="532"/>
      <c r="P156" s="531">
        <v>0</v>
      </c>
      <c r="Q156" s="532"/>
      <c r="R156" s="22">
        <v>0</v>
      </c>
      <c r="S156" s="460" t="s">
        <v>7</v>
      </c>
      <c r="T156" s="829"/>
      <c r="U156" s="20"/>
      <c r="V156" s="28"/>
    </row>
    <row r="157" spans="1:22" ht="22.5" customHeight="1">
      <c r="A157" s="14">
        <f t="shared" si="9"/>
        <v>0</v>
      </c>
      <c r="B157" s="14">
        <f t="shared" si="9"/>
        <v>0</v>
      </c>
      <c r="C157" s="799">
        <f t="shared" si="9"/>
        <v>0</v>
      </c>
      <c r="D157" s="800"/>
      <c r="E157" s="801"/>
      <c r="F157" s="33" t="s">
        <v>35</v>
      </c>
      <c r="G157" s="22">
        <v>0</v>
      </c>
      <c r="H157" s="531">
        <v>0</v>
      </c>
      <c r="I157" s="532"/>
      <c r="J157" s="531">
        <v>0</v>
      </c>
      <c r="K157" s="532"/>
      <c r="L157" s="531">
        <v>0</v>
      </c>
      <c r="M157" s="532"/>
      <c r="N157" s="531">
        <v>0</v>
      </c>
      <c r="O157" s="532"/>
      <c r="P157" s="531">
        <v>0</v>
      </c>
      <c r="Q157" s="532"/>
      <c r="R157" s="22">
        <v>0</v>
      </c>
      <c r="S157" s="460" t="s">
        <v>8</v>
      </c>
      <c r="T157" s="829"/>
      <c r="U157" s="20"/>
      <c r="V157" s="28"/>
    </row>
    <row r="158" spans="1:22" ht="22.5" customHeight="1">
      <c r="A158" s="14">
        <f t="shared" si="9"/>
        <v>0</v>
      </c>
      <c r="B158" s="14">
        <f t="shared" si="9"/>
        <v>0</v>
      </c>
      <c r="C158" s="799">
        <f t="shared" si="9"/>
        <v>0</v>
      </c>
      <c r="D158" s="800"/>
      <c r="E158" s="801"/>
      <c r="F158" s="33" t="s">
        <v>35</v>
      </c>
      <c r="G158" s="22">
        <v>0</v>
      </c>
      <c r="H158" s="531">
        <v>0</v>
      </c>
      <c r="I158" s="532"/>
      <c r="J158" s="531">
        <v>0</v>
      </c>
      <c r="K158" s="532"/>
      <c r="L158" s="531">
        <v>0</v>
      </c>
      <c r="M158" s="532"/>
      <c r="N158" s="531">
        <v>0</v>
      </c>
      <c r="O158" s="532"/>
      <c r="P158" s="531">
        <v>0</v>
      </c>
      <c r="Q158" s="532"/>
      <c r="R158" s="22">
        <v>0</v>
      </c>
      <c r="S158" s="460" t="s">
        <v>7</v>
      </c>
      <c r="T158" s="829"/>
      <c r="U158" s="20"/>
      <c r="V158" s="28"/>
    </row>
    <row r="159" spans="1:22" ht="22.5" customHeight="1">
      <c r="A159" s="14">
        <f t="shared" si="9"/>
        <v>0</v>
      </c>
      <c r="B159" s="14">
        <f t="shared" si="9"/>
        <v>0</v>
      </c>
      <c r="C159" s="799">
        <f t="shared" si="9"/>
        <v>0</v>
      </c>
      <c r="D159" s="800"/>
      <c r="E159" s="801"/>
      <c r="F159" s="33" t="s">
        <v>35</v>
      </c>
      <c r="G159" s="22">
        <v>0</v>
      </c>
      <c r="H159" s="531">
        <v>0</v>
      </c>
      <c r="I159" s="532"/>
      <c r="J159" s="531">
        <v>0</v>
      </c>
      <c r="K159" s="532"/>
      <c r="L159" s="531">
        <v>0</v>
      </c>
      <c r="M159" s="532"/>
      <c r="N159" s="531">
        <v>0</v>
      </c>
      <c r="O159" s="532"/>
      <c r="P159" s="531">
        <v>0</v>
      </c>
      <c r="Q159" s="532"/>
      <c r="R159" s="22">
        <v>0</v>
      </c>
      <c r="S159" s="460" t="s">
        <v>9</v>
      </c>
      <c r="T159" s="829"/>
      <c r="U159" s="20"/>
      <c r="V159" s="28"/>
    </row>
    <row r="160" spans="1:22" ht="22.5" customHeight="1">
      <c r="A160" s="757" t="s">
        <v>16</v>
      </c>
      <c r="B160" s="485"/>
      <c r="C160" s="485"/>
      <c r="D160" s="485"/>
      <c r="E160" s="486"/>
      <c r="F160" s="32"/>
      <c r="G160" s="32"/>
      <c r="H160" s="531">
        <v>0</v>
      </c>
      <c r="I160" s="532"/>
      <c r="J160" s="531">
        <v>0</v>
      </c>
      <c r="K160" s="532"/>
      <c r="L160" s="531">
        <v>0</v>
      </c>
      <c r="M160" s="532"/>
      <c r="N160" s="531">
        <v>0</v>
      </c>
      <c r="O160" s="532"/>
      <c r="P160" s="531">
        <v>0</v>
      </c>
      <c r="Q160" s="532"/>
      <c r="R160" s="32"/>
      <c r="S160" s="460" t="s">
        <v>10</v>
      </c>
      <c r="T160" s="829"/>
      <c r="U160" s="29"/>
      <c r="V160" s="7"/>
    </row>
    <row r="161" spans="1:22" ht="21.75" customHeight="1">
      <c r="A161" s="757" t="s">
        <v>11</v>
      </c>
      <c r="B161" s="485"/>
      <c r="C161" s="485"/>
      <c r="D161" s="485"/>
      <c r="E161" s="486"/>
      <c r="F161" s="32"/>
      <c r="G161" s="23">
        <f>SUM(G156:G159)</f>
        <v>0</v>
      </c>
      <c r="H161" s="535">
        <f>SUM(H156:H159)-MIN(H156:H159)+H160</f>
        <v>0</v>
      </c>
      <c r="I161" s="536">
        <f>SUM(I157:I160)-MIN(I157:I160)</f>
        <v>0</v>
      </c>
      <c r="J161" s="535">
        <f>SUM(J156:J159)-MIN(J156:J159)+J160</f>
        <v>0</v>
      </c>
      <c r="K161" s="536">
        <f>SUM(K157:K160)-MIN(K157:K160)</f>
        <v>0</v>
      </c>
      <c r="L161" s="535">
        <f>SUM(L156:L159)-MIN(L156:L159)+L160</f>
        <v>0</v>
      </c>
      <c r="M161" s="536">
        <f>SUM(M157:M160)-MIN(M157:M160)</f>
        <v>0</v>
      </c>
      <c r="N161" s="535">
        <f>SUM(N156:N159)-MIN(N156:N159)+N160</f>
        <v>0</v>
      </c>
      <c r="O161" s="536">
        <f>SUM(O157:O160)-MIN(O157:O160)</f>
        <v>0</v>
      </c>
      <c r="P161" s="535">
        <f>SUM(P156:P159)-MIN(P156:P159)+P160</f>
        <v>0</v>
      </c>
      <c r="Q161" s="536">
        <f>SUM(Q157:Q160)-MIN(Q157:Q160)</f>
        <v>0</v>
      </c>
      <c r="R161" s="23">
        <f>SUM(R156:R159)</f>
        <v>0</v>
      </c>
      <c r="S161" s="813">
        <f>SUM(G161:R161)</f>
        <v>0</v>
      </c>
      <c r="T161" s="814"/>
      <c r="U161" s="30"/>
      <c r="V161" s="31"/>
    </row>
    <row r="162" spans="1:22" ht="4.5" customHeight="1">
      <c r="A162" s="478"/>
      <c r="B162" s="478"/>
      <c r="C162" s="478"/>
      <c r="D162" s="478"/>
      <c r="E162" s="478"/>
      <c r="F162" s="478"/>
      <c r="G162" s="478"/>
      <c r="H162" s="478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</row>
    <row r="163" spans="1:22" ht="12" customHeight="1">
      <c r="A163" s="786" t="s">
        <v>31</v>
      </c>
      <c r="B163" s="787"/>
      <c r="C163" s="787"/>
      <c r="D163" s="788"/>
      <c r="E163" s="2" t="s">
        <v>12</v>
      </c>
      <c r="F163" s="2" t="s">
        <v>12</v>
      </c>
      <c r="G163" s="16" t="s">
        <v>12</v>
      </c>
      <c r="H163" s="2" t="s">
        <v>12</v>
      </c>
      <c r="I163" s="16" t="s">
        <v>12</v>
      </c>
      <c r="J163" s="2" t="s">
        <v>12</v>
      </c>
      <c r="K163" s="16" t="s">
        <v>12</v>
      </c>
      <c r="L163" s="16" t="s">
        <v>12</v>
      </c>
      <c r="M163" s="16" t="s">
        <v>12</v>
      </c>
      <c r="N163" s="2" t="s">
        <v>12</v>
      </c>
      <c r="O163" s="522" t="s">
        <v>6</v>
      </c>
      <c r="P163" s="547" t="s">
        <v>29</v>
      </c>
      <c r="Q163" s="548"/>
      <c r="R163" s="19"/>
      <c r="S163" s="6"/>
      <c r="T163" s="6"/>
      <c r="U163" s="6"/>
      <c r="V163" s="6"/>
    </row>
    <row r="164" spans="1:22" ht="12" customHeight="1">
      <c r="A164" s="789"/>
      <c r="B164" s="790"/>
      <c r="C164" s="790"/>
      <c r="D164" s="791"/>
      <c r="E164" s="3">
        <v>1</v>
      </c>
      <c r="F164" s="3">
        <v>2</v>
      </c>
      <c r="G164" s="3">
        <v>3</v>
      </c>
      <c r="H164" s="3">
        <v>4</v>
      </c>
      <c r="I164" s="18">
        <v>5</v>
      </c>
      <c r="J164" s="3">
        <v>6</v>
      </c>
      <c r="K164" s="3">
        <v>7</v>
      </c>
      <c r="L164" s="3">
        <v>8</v>
      </c>
      <c r="M164" s="18">
        <v>9</v>
      </c>
      <c r="N164" s="3">
        <v>10</v>
      </c>
      <c r="O164" s="523"/>
      <c r="P164" s="549"/>
      <c r="Q164" s="548"/>
      <c r="R164" s="19"/>
      <c r="S164" s="6"/>
      <c r="T164" s="6"/>
      <c r="U164" s="25"/>
      <c r="V164" s="25"/>
    </row>
    <row r="165" spans="1:22" ht="21.75" customHeight="1">
      <c r="A165" s="757" t="s">
        <v>11</v>
      </c>
      <c r="B165" s="485"/>
      <c r="C165" s="485"/>
      <c r="D165" s="486"/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813">
        <f>SUM(E165:O165)</f>
        <v>0</v>
      </c>
      <c r="Q165" s="814"/>
      <c r="R165" s="20"/>
      <c r="S165" s="8"/>
      <c r="T165" s="17"/>
      <c r="U165" s="25"/>
      <c r="V165" s="25"/>
    </row>
    <row r="166" spans="1:22" ht="4.5" customHeight="1">
      <c r="A166" s="551"/>
      <c r="B166" s="551"/>
      <c r="C166" s="551"/>
      <c r="D166" s="551"/>
      <c r="E166" s="551"/>
      <c r="F166" s="551"/>
      <c r="G166" s="551"/>
      <c r="H166" s="551"/>
      <c r="I166" s="551"/>
      <c r="J166" s="551"/>
      <c r="K166" s="551"/>
      <c r="L166" s="551"/>
      <c r="M166" s="551"/>
      <c r="N166" s="551"/>
      <c r="O166" s="551"/>
      <c r="P166" s="551"/>
      <c r="Q166" s="551"/>
      <c r="R166" s="6"/>
      <c r="S166" s="6"/>
      <c r="T166" s="6"/>
      <c r="U166" s="552" t="s">
        <v>13</v>
      </c>
      <c r="V166" s="840"/>
    </row>
    <row r="167" spans="1:22" ht="12.75" customHeight="1">
      <c r="A167" s="786" t="s">
        <v>24</v>
      </c>
      <c r="B167" s="787"/>
      <c r="C167" s="787"/>
      <c r="D167" s="787"/>
      <c r="E167" s="787"/>
      <c r="F167" s="788"/>
      <c r="G167" s="830" t="str">
        <f>(C147)</f>
        <v>Captain
Name</v>
      </c>
      <c r="H167" s="831"/>
      <c r="I167" s="779">
        <f>(C148)</f>
        <v>0</v>
      </c>
      <c r="J167" s="780"/>
      <c r="K167" s="779">
        <f>(C149)</f>
        <v>0</v>
      </c>
      <c r="L167" s="780"/>
      <c r="M167" s="779">
        <f>(C150)</f>
        <v>0</v>
      </c>
      <c r="N167" s="780"/>
      <c r="O167" s="522" t="s">
        <v>6</v>
      </c>
      <c r="P167" s="547" t="s">
        <v>23</v>
      </c>
      <c r="Q167" s="548"/>
      <c r="R167" s="8"/>
      <c r="S167" s="6"/>
      <c r="T167" s="6"/>
      <c r="U167" s="552"/>
      <c r="V167" s="840"/>
    </row>
    <row r="168" spans="1:22" ht="12.75" customHeight="1">
      <c r="A168" s="789"/>
      <c r="B168" s="790"/>
      <c r="C168" s="790"/>
      <c r="D168" s="790"/>
      <c r="E168" s="790"/>
      <c r="F168" s="791"/>
      <c r="G168" s="832"/>
      <c r="H168" s="833"/>
      <c r="I168" s="781"/>
      <c r="J168" s="782"/>
      <c r="K168" s="781"/>
      <c r="L168" s="782"/>
      <c r="M168" s="781"/>
      <c r="N168" s="782"/>
      <c r="O168" s="523"/>
      <c r="P168" s="549"/>
      <c r="Q168" s="548"/>
      <c r="R168" s="8"/>
      <c r="S168" s="6"/>
      <c r="T168" s="6"/>
      <c r="U168" s="554"/>
      <c r="V168" s="841"/>
    </row>
    <row r="169" spans="1:22" ht="21.75" customHeight="1">
      <c r="A169" s="757" t="s">
        <v>11</v>
      </c>
      <c r="B169" s="485"/>
      <c r="C169" s="485"/>
      <c r="D169" s="485"/>
      <c r="E169" s="485"/>
      <c r="F169" s="486"/>
      <c r="G169" s="566">
        <v>0</v>
      </c>
      <c r="H169" s="567"/>
      <c r="I169" s="566">
        <v>0</v>
      </c>
      <c r="J169" s="567"/>
      <c r="K169" s="566">
        <v>0</v>
      </c>
      <c r="L169" s="567"/>
      <c r="M169" s="566">
        <v>0</v>
      </c>
      <c r="N169" s="567"/>
      <c r="O169" s="15">
        <v>0</v>
      </c>
      <c r="P169" s="813">
        <f>SUM(G169:M169)-MIN(G169:M169)+O169</f>
        <v>0</v>
      </c>
      <c r="Q169" s="814"/>
      <c r="S169" s="9"/>
      <c r="T169" s="8"/>
      <c r="U169" s="568" t="s">
        <v>14</v>
      </c>
      <c r="V169" s="838"/>
    </row>
    <row r="170" spans="1:22" ht="4.5" customHeight="1">
      <c r="A170" s="551"/>
      <c r="B170" s="551"/>
      <c r="C170" s="551"/>
      <c r="D170" s="551"/>
      <c r="E170" s="551"/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  <c r="Q170" s="551"/>
      <c r="R170" s="6"/>
      <c r="S170" s="6"/>
      <c r="T170" s="6"/>
      <c r="U170" s="570"/>
      <c r="V170" s="839"/>
    </row>
    <row r="171" spans="1:22" ht="11.25" customHeight="1">
      <c r="A171" s="786" t="s">
        <v>27</v>
      </c>
      <c r="B171" s="787"/>
      <c r="C171" s="787"/>
      <c r="D171" s="787"/>
      <c r="E171" s="787"/>
      <c r="F171" s="788"/>
      <c r="G171" s="830" t="str">
        <f>(C147)</f>
        <v>Captain
Name</v>
      </c>
      <c r="H171" s="831"/>
      <c r="I171" s="779">
        <f>(C148)</f>
        <v>0</v>
      </c>
      <c r="J171" s="780"/>
      <c r="K171" s="779">
        <f>(C149)</f>
        <v>0</v>
      </c>
      <c r="L171" s="780"/>
      <c r="M171" s="779">
        <f>(C150)</f>
        <v>0</v>
      </c>
      <c r="N171" s="780"/>
      <c r="O171" s="522" t="s">
        <v>6</v>
      </c>
      <c r="P171" s="547" t="s">
        <v>25</v>
      </c>
      <c r="Q171" s="548"/>
      <c r="R171" s="12"/>
      <c r="S171" s="6"/>
      <c r="T171" s="6"/>
      <c r="U171" s="570"/>
      <c r="V171" s="839"/>
    </row>
    <row r="172" spans="1:22" ht="12.75" customHeight="1">
      <c r="A172" s="789"/>
      <c r="B172" s="790"/>
      <c r="C172" s="790"/>
      <c r="D172" s="790"/>
      <c r="E172" s="790"/>
      <c r="F172" s="791"/>
      <c r="G172" s="832"/>
      <c r="H172" s="833"/>
      <c r="I172" s="781"/>
      <c r="J172" s="782"/>
      <c r="K172" s="781"/>
      <c r="L172" s="782"/>
      <c r="M172" s="781"/>
      <c r="N172" s="782"/>
      <c r="O172" s="523"/>
      <c r="P172" s="549"/>
      <c r="Q172" s="548"/>
      <c r="R172" s="12"/>
      <c r="S172" s="6"/>
      <c r="T172" s="6"/>
      <c r="U172" s="834">
        <f>SUM(V151+S161+P165+P169+P173)</f>
        <v>0</v>
      </c>
      <c r="V172" s="835"/>
    </row>
    <row r="173" spans="1:22" ht="21.75" customHeight="1">
      <c r="A173" s="757" t="s">
        <v>11</v>
      </c>
      <c r="B173" s="485"/>
      <c r="C173" s="485"/>
      <c r="D173" s="485"/>
      <c r="E173" s="485"/>
      <c r="F173" s="486"/>
      <c r="G173" s="566">
        <v>0</v>
      </c>
      <c r="H173" s="567"/>
      <c r="I173" s="566">
        <v>0</v>
      </c>
      <c r="J173" s="567"/>
      <c r="K173" s="566">
        <v>0</v>
      </c>
      <c r="L173" s="567"/>
      <c r="M173" s="566">
        <v>0</v>
      </c>
      <c r="N173" s="567"/>
      <c r="O173" s="15">
        <v>0</v>
      </c>
      <c r="P173" s="813">
        <f>SUM(G173:M173)-MIN(G173:M173)+O173</f>
        <v>0</v>
      </c>
      <c r="Q173" s="814"/>
      <c r="R173" s="13"/>
      <c r="S173" s="9"/>
      <c r="T173" s="8"/>
      <c r="U173" s="836"/>
      <c r="V173" s="837"/>
    </row>
    <row r="174" spans="1:22" ht="13.5" customHeight="1">
      <c r="A174" s="812" t="s">
        <v>36</v>
      </c>
      <c r="B174" s="812"/>
      <c r="C174" s="812"/>
      <c r="D174" s="812"/>
      <c r="E174" s="812"/>
      <c r="F174" s="812"/>
      <c r="G174" s="812"/>
      <c r="H174" s="812"/>
      <c r="I174" s="812"/>
      <c r="J174" s="812"/>
      <c r="K174" s="812"/>
      <c r="L174" s="812"/>
      <c r="M174" s="812"/>
      <c r="N174" s="812"/>
      <c r="O174" s="812"/>
      <c r="P174" s="812"/>
      <c r="Q174" s="812"/>
      <c r="R174" s="812"/>
      <c r="S174" s="812"/>
      <c r="T174" s="812"/>
      <c r="U174" s="812"/>
      <c r="V174" s="812"/>
    </row>
    <row r="175" spans="1:22" ht="13.5" customHeight="1">
      <c r="A175" s="577" t="s">
        <v>32</v>
      </c>
      <c r="B175" s="577"/>
      <c r="C175" s="577"/>
      <c r="D175" s="577"/>
      <c r="E175" s="577"/>
      <c r="F175" s="577"/>
      <c r="G175" s="577"/>
      <c r="H175" s="577"/>
      <c r="I175" s="577"/>
      <c r="J175" s="577"/>
      <c r="K175" s="577"/>
      <c r="L175" s="577"/>
      <c r="M175" s="577"/>
      <c r="N175" s="577"/>
      <c r="O175" s="577"/>
      <c r="P175" s="577"/>
      <c r="Q175" s="577"/>
      <c r="R175" s="577"/>
      <c r="S175" s="577"/>
      <c r="T175" s="577"/>
      <c r="U175" s="577"/>
      <c r="V175" s="577"/>
    </row>
    <row r="176" spans="1:22" ht="12.75">
      <c r="A176" s="802" t="s">
        <v>3</v>
      </c>
      <c r="B176" s="815"/>
      <c r="C176" s="815"/>
      <c r="D176" s="815"/>
      <c r="E176" s="815"/>
      <c r="F176" s="815"/>
      <c r="G176" s="815"/>
      <c r="H176" s="816"/>
      <c r="I176" s="802" t="s">
        <v>26</v>
      </c>
      <c r="J176" s="803"/>
      <c r="K176" s="806"/>
      <c r="L176" s="802" t="s">
        <v>20</v>
      </c>
      <c r="M176" s="808">
        <f>division</f>
        <v>0</v>
      </c>
      <c r="N176" s="809"/>
      <c r="O176" s="795" t="s">
        <v>22</v>
      </c>
      <c r="P176" s="797">
        <f>section4</f>
        <v>0</v>
      </c>
      <c r="Q176" s="825"/>
      <c r="R176" s="825"/>
      <c r="S176" s="825"/>
      <c r="T176" s="825"/>
      <c r="U176" s="825"/>
      <c r="V176" s="826"/>
    </row>
    <row r="177" spans="1:22" ht="12.75">
      <c r="A177" s="804"/>
      <c r="B177" s="817"/>
      <c r="C177" s="817"/>
      <c r="D177" s="817"/>
      <c r="E177" s="817"/>
      <c r="F177" s="817"/>
      <c r="G177" s="817"/>
      <c r="H177" s="818"/>
      <c r="I177" s="804"/>
      <c r="J177" s="805"/>
      <c r="K177" s="807"/>
      <c r="L177" s="804"/>
      <c r="M177" s="810"/>
      <c r="N177" s="811"/>
      <c r="O177" s="796"/>
      <c r="P177" s="798"/>
      <c r="Q177" s="827"/>
      <c r="R177" s="827"/>
      <c r="S177" s="827"/>
      <c r="T177" s="827"/>
      <c r="U177" s="827"/>
      <c r="V177" s="828"/>
    </row>
    <row r="178" spans="1:22" ht="4.5" customHeight="1">
      <c r="A178" s="551"/>
      <c r="B178" s="551"/>
      <c r="C178" s="551"/>
      <c r="D178" s="551"/>
      <c r="E178" s="551"/>
      <c r="F178" s="551"/>
      <c r="G178" s="551"/>
      <c r="H178" s="551"/>
      <c r="I178" s="551"/>
      <c r="J178" s="551"/>
      <c r="K178" s="551"/>
      <c r="L178" s="551"/>
      <c r="M178" s="551"/>
      <c r="N178" s="551"/>
      <c r="O178" s="551"/>
      <c r="P178" s="551"/>
      <c r="Q178" s="551"/>
      <c r="R178" s="551"/>
      <c r="S178" s="551"/>
      <c r="T178" s="551"/>
      <c r="U178" s="551"/>
      <c r="V178" s="551"/>
    </row>
    <row r="179" spans="1:22" ht="12.75">
      <c r="A179" s="757" t="s">
        <v>1</v>
      </c>
      <c r="B179" s="485"/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6"/>
    </row>
    <row r="180" spans="1:22" ht="18" customHeight="1">
      <c r="A180" s="522" t="s">
        <v>0</v>
      </c>
      <c r="B180" s="515" t="s">
        <v>21</v>
      </c>
      <c r="C180" s="517" t="s">
        <v>4</v>
      </c>
      <c r="D180" s="518"/>
      <c r="E180" s="519"/>
      <c r="F180" s="522" t="s">
        <v>5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2" t="s">
        <v>2</v>
      </c>
      <c r="O180" s="2" t="s">
        <v>2</v>
      </c>
      <c r="P180" s="2" t="s">
        <v>2</v>
      </c>
      <c r="Q180" s="2" t="s">
        <v>2</v>
      </c>
      <c r="R180" s="21" t="s">
        <v>30</v>
      </c>
      <c r="S180" s="21" t="s">
        <v>30</v>
      </c>
      <c r="T180" s="21" t="s">
        <v>30</v>
      </c>
      <c r="U180" s="522" t="s">
        <v>6</v>
      </c>
      <c r="V180" s="2" t="s">
        <v>19</v>
      </c>
    </row>
    <row r="181" spans="1:22" ht="13.5" customHeight="1">
      <c r="A181" s="523"/>
      <c r="B181" s="516"/>
      <c r="C181" s="520"/>
      <c r="D181" s="508"/>
      <c r="E181" s="521"/>
      <c r="F181" s="523"/>
      <c r="G181" s="3">
        <v>1</v>
      </c>
      <c r="H181" s="3">
        <v>2</v>
      </c>
      <c r="I181" s="3">
        <v>3</v>
      </c>
      <c r="J181" s="3">
        <v>4</v>
      </c>
      <c r="K181" s="3">
        <v>5</v>
      </c>
      <c r="L181" s="3">
        <v>6</v>
      </c>
      <c r="M181" s="3">
        <v>7</v>
      </c>
      <c r="N181" s="3">
        <v>8</v>
      </c>
      <c r="O181" s="3">
        <v>9</v>
      </c>
      <c r="P181" s="3">
        <v>10</v>
      </c>
      <c r="Q181" s="3">
        <v>11</v>
      </c>
      <c r="R181" s="3">
        <v>1</v>
      </c>
      <c r="S181" s="3">
        <v>2</v>
      </c>
      <c r="T181" s="3">
        <v>3</v>
      </c>
      <c r="U181" s="523"/>
      <c r="V181" s="10" t="s">
        <v>7</v>
      </c>
    </row>
    <row r="182" spans="1:22" ht="22.5" customHeight="1">
      <c r="A182" s="4"/>
      <c r="B182" s="4"/>
      <c r="C182" s="792" t="s">
        <v>33</v>
      </c>
      <c r="D182" s="793"/>
      <c r="E182" s="794"/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822"/>
      <c r="S182" s="822"/>
      <c r="T182" s="822"/>
      <c r="U182" s="22">
        <v>0</v>
      </c>
      <c r="V182" s="11" t="s">
        <v>8</v>
      </c>
    </row>
    <row r="183" spans="1:22" ht="22.5" customHeight="1">
      <c r="A183" s="5"/>
      <c r="B183" s="5"/>
      <c r="C183" s="768"/>
      <c r="D183" s="769"/>
      <c r="E183" s="770"/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823"/>
      <c r="S183" s="823"/>
      <c r="T183" s="823"/>
      <c r="U183" s="22">
        <v>0</v>
      </c>
      <c r="V183" s="11" t="s">
        <v>7</v>
      </c>
    </row>
    <row r="184" spans="1:22" ht="22.5" customHeight="1">
      <c r="A184" s="5"/>
      <c r="B184" s="5"/>
      <c r="C184" s="768"/>
      <c r="D184" s="769"/>
      <c r="E184" s="770"/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823"/>
      <c r="S184" s="823"/>
      <c r="T184" s="823"/>
      <c r="U184" s="22">
        <v>0</v>
      </c>
      <c r="V184" s="11" t="s">
        <v>9</v>
      </c>
    </row>
    <row r="185" spans="1:22" ht="22.5" customHeight="1">
      <c r="A185" s="5"/>
      <c r="B185" s="5"/>
      <c r="C185" s="768"/>
      <c r="D185" s="769"/>
      <c r="E185" s="770"/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824"/>
      <c r="S185" s="824"/>
      <c r="T185" s="824"/>
      <c r="U185" s="22">
        <v>0</v>
      </c>
      <c r="V185" s="11" t="s">
        <v>10</v>
      </c>
    </row>
    <row r="186" spans="1:22" ht="21.75" customHeight="1">
      <c r="A186" s="757" t="s">
        <v>11</v>
      </c>
      <c r="B186" s="485"/>
      <c r="C186" s="485"/>
      <c r="D186" s="485"/>
      <c r="E186" s="486"/>
      <c r="F186" s="23">
        <f>SUM(F182:F185)</f>
        <v>0</v>
      </c>
      <c r="G186" s="23">
        <f aca="true" t="shared" si="10" ref="G186:Q186">SUM(G182:G185)-MIN(G182:G185)</f>
        <v>0</v>
      </c>
      <c r="H186" s="23">
        <f t="shared" si="10"/>
        <v>0</v>
      </c>
      <c r="I186" s="23">
        <f t="shared" si="10"/>
        <v>0</v>
      </c>
      <c r="J186" s="23">
        <f t="shared" si="10"/>
        <v>0</v>
      </c>
      <c r="K186" s="23">
        <f t="shared" si="10"/>
        <v>0</v>
      </c>
      <c r="L186" s="23">
        <f t="shared" si="10"/>
        <v>0</v>
      </c>
      <c r="M186" s="23">
        <f t="shared" si="10"/>
        <v>0</v>
      </c>
      <c r="N186" s="23">
        <f t="shared" si="10"/>
        <v>0</v>
      </c>
      <c r="O186" s="23">
        <f t="shared" si="10"/>
        <v>0</v>
      </c>
      <c r="P186" s="23">
        <f t="shared" si="10"/>
        <v>0</v>
      </c>
      <c r="Q186" s="23">
        <f t="shared" si="10"/>
        <v>0</v>
      </c>
      <c r="R186" s="37">
        <f>SUM(R182:R185)</f>
        <v>0</v>
      </c>
      <c r="S186" s="37">
        <f>SUM(S182:S185)</f>
        <v>0</v>
      </c>
      <c r="T186" s="37">
        <f>SUM(T182:T185)</f>
        <v>0</v>
      </c>
      <c r="U186" s="23">
        <f>SUM(U182:U185)</f>
        <v>0</v>
      </c>
      <c r="V186" s="34">
        <f>SUM(F186:U186)</f>
        <v>0</v>
      </c>
    </row>
    <row r="187" spans="1:22" ht="4.5" customHeight="1">
      <c r="A187" s="518"/>
      <c r="B187" s="518"/>
      <c r="C187" s="518"/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8"/>
      <c r="P187" s="518"/>
      <c r="Q187" s="518"/>
      <c r="R187" s="518"/>
      <c r="S187" s="518"/>
      <c r="T187" s="518"/>
      <c r="U187" s="518"/>
      <c r="V187" s="518"/>
    </row>
    <row r="188" spans="1:22" ht="12.75">
      <c r="A188" s="757" t="s">
        <v>15</v>
      </c>
      <c r="B188" s="820"/>
      <c r="C188" s="820"/>
      <c r="D188" s="820"/>
      <c r="E188" s="820"/>
      <c r="F188" s="820"/>
      <c r="G188" s="820"/>
      <c r="H188" s="820"/>
      <c r="I188" s="820"/>
      <c r="J188" s="820"/>
      <c r="K188" s="820"/>
      <c r="L188" s="820"/>
      <c r="M188" s="820"/>
      <c r="N188" s="820"/>
      <c r="O188" s="820"/>
      <c r="P188" s="820"/>
      <c r="Q188" s="820"/>
      <c r="R188" s="820"/>
      <c r="S188" s="820"/>
      <c r="T188" s="821"/>
      <c r="U188" s="26"/>
      <c r="V188" s="24"/>
    </row>
    <row r="189" spans="1:22" ht="15" customHeight="1">
      <c r="A189" s="819" t="s">
        <v>0</v>
      </c>
      <c r="B189" s="476" t="s">
        <v>21</v>
      </c>
      <c r="C189" s="477" t="s">
        <v>4</v>
      </c>
      <c r="D189" s="478"/>
      <c r="E189" s="475"/>
      <c r="F189" s="472" t="s">
        <v>34</v>
      </c>
      <c r="G189" s="522" t="s">
        <v>5</v>
      </c>
      <c r="H189" s="474">
        <f>stall1</f>
        <v>0</v>
      </c>
      <c r="I189" s="470"/>
      <c r="J189" s="474">
        <f>stall2</f>
        <v>0</v>
      </c>
      <c r="K189" s="470"/>
      <c r="L189" s="474">
        <f>stall3</f>
        <v>0</v>
      </c>
      <c r="M189" s="470"/>
      <c r="N189" s="474">
        <f>stall4</f>
        <v>0</v>
      </c>
      <c r="O189" s="470"/>
      <c r="P189" s="474">
        <f>stall5</f>
        <v>0</v>
      </c>
      <c r="Q189" s="470"/>
      <c r="R189" s="465" t="s">
        <v>6</v>
      </c>
      <c r="S189" s="517" t="s">
        <v>18</v>
      </c>
      <c r="T189" s="519"/>
      <c r="U189" s="27"/>
      <c r="V189" s="6"/>
    </row>
    <row r="190" spans="1:22" ht="13.5" customHeight="1">
      <c r="A190" s="523"/>
      <c r="B190" s="516"/>
      <c r="C190" s="520"/>
      <c r="D190" s="508"/>
      <c r="E190" s="521"/>
      <c r="F190" s="473"/>
      <c r="G190" s="523"/>
      <c r="H190" s="471"/>
      <c r="I190" s="464"/>
      <c r="J190" s="471"/>
      <c r="K190" s="464"/>
      <c r="L190" s="471"/>
      <c r="M190" s="464"/>
      <c r="N190" s="471"/>
      <c r="O190" s="464"/>
      <c r="P190" s="471"/>
      <c r="Q190" s="464"/>
      <c r="R190" s="466"/>
      <c r="S190" s="477"/>
      <c r="T190" s="475"/>
      <c r="U190" s="27"/>
      <c r="V190" s="6"/>
    </row>
    <row r="191" spans="1:22" ht="22.5" customHeight="1">
      <c r="A191" s="14">
        <f aca="true" t="shared" si="11" ref="A191:C194">(A182)</f>
        <v>0</v>
      </c>
      <c r="B191" s="14">
        <f t="shared" si="11"/>
        <v>0</v>
      </c>
      <c r="C191" s="799" t="str">
        <f t="shared" si="11"/>
        <v>Captain
Name</v>
      </c>
      <c r="D191" s="800"/>
      <c r="E191" s="801"/>
      <c r="F191" s="33" t="s">
        <v>35</v>
      </c>
      <c r="G191" s="22">
        <v>0</v>
      </c>
      <c r="H191" s="531">
        <v>0</v>
      </c>
      <c r="I191" s="532"/>
      <c r="J191" s="531">
        <v>0</v>
      </c>
      <c r="K191" s="532"/>
      <c r="L191" s="531">
        <v>0</v>
      </c>
      <c r="M191" s="532"/>
      <c r="N191" s="531">
        <v>0</v>
      </c>
      <c r="O191" s="532"/>
      <c r="P191" s="531">
        <v>0</v>
      </c>
      <c r="Q191" s="532"/>
      <c r="R191" s="22">
        <v>0</v>
      </c>
      <c r="S191" s="460" t="s">
        <v>7</v>
      </c>
      <c r="T191" s="829"/>
      <c r="U191" s="20"/>
      <c r="V191" s="28"/>
    </row>
    <row r="192" spans="1:22" ht="22.5" customHeight="1">
      <c r="A192" s="14">
        <f t="shared" si="11"/>
        <v>0</v>
      </c>
      <c r="B192" s="14">
        <f t="shared" si="11"/>
        <v>0</v>
      </c>
      <c r="C192" s="799">
        <f t="shared" si="11"/>
        <v>0</v>
      </c>
      <c r="D192" s="800"/>
      <c r="E192" s="801"/>
      <c r="F192" s="33" t="s">
        <v>35</v>
      </c>
      <c r="G192" s="22">
        <v>0</v>
      </c>
      <c r="H192" s="531">
        <v>0</v>
      </c>
      <c r="I192" s="532"/>
      <c r="J192" s="531">
        <v>0</v>
      </c>
      <c r="K192" s="532"/>
      <c r="L192" s="531">
        <v>0</v>
      </c>
      <c r="M192" s="532"/>
      <c r="N192" s="531">
        <v>0</v>
      </c>
      <c r="O192" s="532"/>
      <c r="P192" s="531">
        <v>0</v>
      </c>
      <c r="Q192" s="532"/>
      <c r="R192" s="22">
        <v>0</v>
      </c>
      <c r="S192" s="460" t="s">
        <v>8</v>
      </c>
      <c r="T192" s="829"/>
      <c r="U192" s="20"/>
      <c r="V192" s="28"/>
    </row>
    <row r="193" spans="1:22" ht="22.5" customHeight="1">
      <c r="A193" s="14">
        <f t="shared" si="11"/>
        <v>0</v>
      </c>
      <c r="B193" s="14">
        <f t="shared" si="11"/>
        <v>0</v>
      </c>
      <c r="C193" s="799">
        <f t="shared" si="11"/>
        <v>0</v>
      </c>
      <c r="D193" s="800"/>
      <c r="E193" s="801"/>
      <c r="F193" s="33" t="s">
        <v>35</v>
      </c>
      <c r="G193" s="22">
        <v>0</v>
      </c>
      <c r="H193" s="531">
        <v>0</v>
      </c>
      <c r="I193" s="532"/>
      <c r="J193" s="531">
        <v>0</v>
      </c>
      <c r="K193" s="532"/>
      <c r="L193" s="531">
        <v>0</v>
      </c>
      <c r="M193" s="532"/>
      <c r="N193" s="531">
        <v>0</v>
      </c>
      <c r="O193" s="532"/>
      <c r="P193" s="531">
        <v>0</v>
      </c>
      <c r="Q193" s="532"/>
      <c r="R193" s="22">
        <v>0</v>
      </c>
      <c r="S193" s="460" t="s">
        <v>7</v>
      </c>
      <c r="T193" s="829"/>
      <c r="U193" s="20"/>
      <c r="V193" s="28"/>
    </row>
    <row r="194" spans="1:22" ht="22.5" customHeight="1">
      <c r="A194" s="14">
        <f t="shared" si="11"/>
        <v>0</v>
      </c>
      <c r="B194" s="14">
        <f t="shared" si="11"/>
        <v>0</v>
      </c>
      <c r="C194" s="799">
        <f t="shared" si="11"/>
        <v>0</v>
      </c>
      <c r="D194" s="800"/>
      <c r="E194" s="801"/>
      <c r="F194" s="33" t="s">
        <v>35</v>
      </c>
      <c r="G194" s="22">
        <v>0</v>
      </c>
      <c r="H194" s="531">
        <v>0</v>
      </c>
      <c r="I194" s="532"/>
      <c r="J194" s="531">
        <v>0</v>
      </c>
      <c r="K194" s="532"/>
      <c r="L194" s="531">
        <v>0</v>
      </c>
      <c r="M194" s="532"/>
      <c r="N194" s="531">
        <v>0</v>
      </c>
      <c r="O194" s="532"/>
      <c r="P194" s="531">
        <v>0</v>
      </c>
      <c r="Q194" s="532"/>
      <c r="R194" s="22">
        <v>0</v>
      </c>
      <c r="S194" s="460" t="s">
        <v>9</v>
      </c>
      <c r="T194" s="829"/>
      <c r="U194" s="20"/>
      <c r="V194" s="28"/>
    </row>
    <row r="195" spans="1:22" ht="22.5" customHeight="1">
      <c r="A195" s="757" t="s">
        <v>16</v>
      </c>
      <c r="B195" s="485"/>
      <c r="C195" s="485"/>
      <c r="D195" s="485"/>
      <c r="E195" s="486"/>
      <c r="F195" s="32"/>
      <c r="G195" s="32"/>
      <c r="H195" s="531">
        <v>0</v>
      </c>
      <c r="I195" s="532"/>
      <c r="J195" s="531">
        <v>0</v>
      </c>
      <c r="K195" s="532"/>
      <c r="L195" s="531">
        <v>0</v>
      </c>
      <c r="M195" s="532"/>
      <c r="N195" s="531">
        <v>0</v>
      </c>
      <c r="O195" s="532"/>
      <c r="P195" s="531">
        <v>0</v>
      </c>
      <c r="Q195" s="532"/>
      <c r="R195" s="32"/>
      <c r="S195" s="460" t="s">
        <v>10</v>
      </c>
      <c r="T195" s="829"/>
      <c r="U195" s="29"/>
      <c r="V195" s="7"/>
    </row>
    <row r="196" spans="1:22" ht="21.75" customHeight="1">
      <c r="A196" s="757" t="s">
        <v>11</v>
      </c>
      <c r="B196" s="485"/>
      <c r="C196" s="485"/>
      <c r="D196" s="485"/>
      <c r="E196" s="486"/>
      <c r="F196" s="32"/>
      <c r="G196" s="23">
        <f>SUM(G191:G194)</f>
        <v>0</v>
      </c>
      <c r="H196" s="535">
        <f>SUM(H191:H194)-MIN(H191:H194)+H195</f>
        <v>0</v>
      </c>
      <c r="I196" s="536">
        <f>SUM(I192:I195)-MIN(I192:I195)</f>
        <v>0</v>
      </c>
      <c r="J196" s="535">
        <f>SUM(J191:J194)-MIN(J191:J194)+J195</f>
        <v>0</v>
      </c>
      <c r="K196" s="536">
        <f>SUM(K192:K195)-MIN(K192:K195)</f>
        <v>0</v>
      </c>
      <c r="L196" s="535">
        <f>SUM(L191:L194)-MIN(L191:L194)+L195</f>
        <v>0</v>
      </c>
      <c r="M196" s="536">
        <f>SUM(M192:M195)-MIN(M192:M195)</f>
        <v>0</v>
      </c>
      <c r="N196" s="535">
        <f>SUM(N191:N194)-MIN(N191:N194)+N195</f>
        <v>0</v>
      </c>
      <c r="O196" s="536">
        <f>SUM(O192:O195)-MIN(O192:O195)</f>
        <v>0</v>
      </c>
      <c r="P196" s="535">
        <f>SUM(P191:P194)-MIN(P191:P194)+P195</f>
        <v>0</v>
      </c>
      <c r="Q196" s="536">
        <f>SUM(Q192:Q195)-MIN(Q192:Q195)</f>
        <v>0</v>
      </c>
      <c r="R196" s="23">
        <f>SUM(R191:R194)</f>
        <v>0</v>
      </c>
      <c r="S196" s="813">
        <f>SUM(G196:R196)</f>
        <v>0</v>
      </c>
      <c r="T196" s="814"/>
      <c r="U196" s="30"/>
      <c r="V196" s="31"/>
    </row>
    <row r="197" spans="1:22" ht="4.5" customHeight="1">
      <c r="A197" s="478"/>
      <c r="B197" s="478"/>
      <c r="C197" s="478"/>
      <c r="D197" s="478"/>
      <c r="E197" s="478"/>
      <c r="F197" s="478"/>
      <c r="G197" s="478"/>
      <c r="H197" s="478"/>
      <c r="I197" s="478"/>
      <c r="J197" s="478"/>
      <c r="K197" s="478"/>
      <c r="L197" s="478"/>
      <c r="M197" s="478"/>
      <c r="N197" s="478"/>
      <c r="O197" s="478"/>
      <c r="P197" s="478"/>
      <c r="Q197" s="478"/>
      <c r="R197" s="478"/>
      <c r="S197" s="478"/>
      <c r="T197" s="478"/>
      <c r="U197" s="478"/>
      <c r="V197" s="478"/>
    </row>
    <row r="198" spans="1:22" ht="12" customHeight="1">
      <c r="A198" s="786" t="s">
        <v>31</v>
      </c>
      <c r="B198" s="787"/>
      <c r="C198" s="787"/>
      <c r="D198" s="788"/>
      <c r="E198" s="2" t="s">
        <v>12</v>
      </c>
      <c r="F198" s="2" t="s">
        <v>12</v>
      </c>
      <c r="G198" s="16" t="s">
        <v>12</v>
      </c>
      <c r="H198" s="2" t="s">
        <v>12</v>
      </c>
      <c r="I198" s="16" t="s">
        <v>12</v>
      </c>
      <c r="J198" s="2" t="s">
        <v>12</v>
      </c>
      <c r="K198" s="16" t="s">
        <v>12</v>
      </c>
      <c r="L198" s="16" t="s">
        <v>12</v>
      </c>
      <c r="M198" s="16" t="s">
        <v>12</v>
      </c>
      <c r="N198" s="2" t="s">
        <v>12</v>
      </c>
      <c r="O198" s="522" t="s">
        <v>6</v>
      </c>
      <c r="P198" s="547" t="s">
        <v>29</v>
      </c>
      <c r="Q198" s="548"/>
      <c r="R198" s="19"/>
      <c r="S198" s="6"/>
      <c r="T198" s="6"/>
      <c r="U198" s="6"/>
      <c r="V198" s="6"/>
    </row>
    <row r="199" spans="1:22" ht="12" customHeight="1">
      <c r="A199" s="789"/>
      <c r="B199" s="790"/>
      <c r="C199" s="790"/>
      <c r="D199" s="791"/>
      <c r="E199" s="3">
        <v>1</v>
      </c>
      <c r="F199" s="3">
        <v>2</v>
      </c>
      <c r="G199" s="3">
        <v>3</v>
      </c>
      <c r="H199" s="3">
        <v>4</v>
      </c>
      <c r="I199" s="18">
        <v>5</v>
      </c>
      <c r="J199" s="3">
        <v>6</v>
      </c>
      <c r="K199" s="3">
        <v>7</v>
      </c>
      <c r="L199" s="3">
        <v>8</v>
      </c>
      <c r="M199" s="18">
        <v>9</v>
      </c>
      <c r="N199" s="3">
        <v>10</v>
      </c>
      <c r="O199" s="523"/>
      <c r="P199" s="549"/>
      <c r="Q199" s="548"/>
      <c r="R199" s="19"/>
      <c r="S199" s="6"/>
      <c r="T199" s="6"/>
      <c r="U199" s="25"/>
      <c r="V199" s="25"/>
    </row>
    <row r="200" spans="1:22" ht="21.75" customHeight="1">
      <c r="A200" s="757" t="s">
        <v>11</v>
      </c>
      <c r="B200" s="485"/>
      <c r="C200" s="485"/>
      <c r="D200" s="486"/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813">
        <f>SUM(E200:O200)</f>
        <v>0</v>
      </c>
      <c r="Q200" s="814"/>
      <c r="R200" s="20"/>
      <c r="S200" s="8"/>
      <c r="T200" s="17"/>
      <c r="U200" s="25"/>
      <c r="V200" s="25"/>
    </row>
    <row r="201" spans="1:22" ht="4.5" customHeight="1">
      <c r="A201" s="551"/>
      <c r="B201" s="551"/>
      <c r="C201" s="551"/>
      <c r="D201" s="551"/>
      <c r="E201" s="551"/>
      <c r="F201" s="551"/>
      <c r="G201" s="551"/>
      <c r="H201" s="551"/>
      <c r="I201" s="551"/>
      <c r="J201" s="551"/>
      <c r="K201" s="551"/>
      <c r="L201" s="551"/>
      <c r="M201" s="551"/>
      <c r="N201" s="551"/>
      <c r="O201" s="551"/>
      <c r="P201" s="551"/>
      <c r="Q201" s="551"/>
      <c r="R201" s="6"/>
      <c r="S201" s="6"/>
      <c r="T201" s="6"/>
      <c r="U201" s="552" t="s">
        <v>13</v>
      </c>
      <c r="V201" s="840"/>
    </row>
    <row r="202" spans="1:22" ht="12.75" customHeight="1">
      <c r="A202" s="786" t="s">
        <v>24</v>
      </c>
      <c r="B202" s="787"/>
      <c r="C202" s="787"/>
      <c r="D202" s="787"/>
      <c r="E202" s="787"/>
      <c r="F202" s="788"/>
      <c r="G202" s="779" t="str">
        <f>(C182)</f>
        <v>Captain
Name</v>
      </c>
      <c r="H202" s="780"/>
      <c r="I202" s="779">
        <f>(C183)</f>
        <v>0</v>
      </c>
      <c r="J202" s="780"/>
      <c r="K202" s="779">
        <f>(C184)</f>
        <v>0</v>
      </c>
      <c r="L202" s="780"/>
      <c r="M202" s="779">
        <f>(C185)</f>
        <v>0</v>
      </c>
      <c r="N202" s="780"/>
      <c r="O202" s="522" t="s">
        <v>6</v>
      </c>
      <c r="P202" s="547" t="s">
        <v>23</v>
      </c>
      <c r="Q202" s="548"/>
      <c r="R202" s="8"/>
      <c r="S202" s="6"/>
      <c r="T202" s="6"/>
      <c r="U202" s="552"/>
      <c r="V202" s="840"/>
    </row>
    <row r="203" spans="1:22" ht="12.75" customHeight="1">
      <c r="A203" s="789"/>
      <c r="B203" s="790"/>
      <c r="C203" s="790"/>
      <c r="D203" s="790"/>
      <c r="E203" s="790"/>
      <c r="F203" s="791"/>
      <c r="G203" s="781"/>
      <c r="H203" s="782"/>
      <c r="I203" s="781"/>
      <c r="J203" s="782"/>
      <c r="K203" s="781"/>
      <c r="L203" s="782"/>
      <c r="M203" s="781"/>
      <c r="N203" s="782"/>
      <c r="O203" s="523"/>
      <c r="P203" s="549"/>
      <c r="Q203" s="548"/>
      <c r="R203" s="8"/>
      <c r="S203" s="6"/>
      <c r="T203" s="6"/>
      <c r="U203" s="554"/>
      <c r="V203" s="841"/>
    </row>
    <row r="204" spans="1:22" ht="21.75" customHeight="1">
      <c r="A204" s="757" t="s">
        <v>11</v>
      </c>
      <c r="B204" s="485"/>
      <c r="C204" s="485"/>
      <c r="D204" s="485"/>
      <c r="E204" s="485"/>
      <c r="F204" s="486"/>
      <c r="G204" s="566">
        <v>0</v>
      </c>
      <c r="H204" s="567"/>
      <c r="I204" s="566">
        <v>0</v>
      </c>
      <c r="J204" s="567"/>
      <c r="K204" s="566">
        <v>0</v>
      </c>
      <c r="L204" s="567"/>
      <c r="M204" s="566">
        <v>0</v>
      </c>
      <c r="N204" s="567"/>
      <c r="O204" s="15">
        <v>0</v>
      </c>
      <c r="P204" s="813">
        <f>SUM(G204:M204)-MIN(G204:M204)+O204</f>
        <v>0</v>
      </c>
      <c r="Q204" s="814"/>
      <c r="S204" s="9"/>
      <c r="T204" s="8"/>
      <c r="U204" s="568" t="s">
        <v>14</v>
      </c>
      <c r="V204" s="838"/>
    </row>
    <row r="205" spans="1:22" ht="4.5" customHeight="1">
      <c r="A205" s="551"/>
      <c r="B205" s="551"/>
      <c r="C205" s="551"/>
      <c r="D205" s="551"/>
      <c r="E205" s="551"/>
      <c r="F205" s="551"/>
      <c r="G205" s="551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6"/>
      <c r="S205" s="6"/>
      <c r="T205" s="6"/>
      <c r="U205" s="570"/>
      <c r="V205" s="839"/>
    </row>
    <row r="206" spans="1:22" ht="11.25" customHeight="1">
      <c r="A206" s="786" t="s">
        <v>27</v>
      </c>
      <c r="B206" s="787"/>
      <c r="C206" s="787"/>
      <c r="D206" s="787"/>
      <c r="E206" s="787"/>
      <c r="F206" s="788"/>
      <c r="G206" s="779" t="str">
        <f>(C182)</f>
        <v>Captain
Name</v>
      </c>
      <c r="H206" s="780"/>
      <c r="I206" s="779">
        <f>(C183)</f>
        <v>0</v>
      </c>
      <c r="J206" s="780"/>
      <c r="K206" s="779">
        <f>(C184)</f>
        <v>0</v>
      </c>
      <c r="L206" s="780"/>
      <c r="M206" s="779">
        <f>(C185)</f>
        <v>0</v>
      </c>
      <c r="N206" s="780"/>
      <c r="O206" s="522" t="s">
        <v>6</v>
      </c>
      <c r="P206" s="547" t="s">
        <v>25</v>
      </c>
      <c r="Q206" s="548"/>
      <c r="R206" s="12"/>
      <c r="S206" s="6"/>
      <c r="T206" s="6"/>
      <c r="U206" s="570"/>
      <c r="V206" s="839"/>
    </row>
    <row r="207" spans="1:22" ht="12.75" customHeight="1">
      <c r="A207" s="789"/>
      <c r="B207" s="790"/>
      <c r="C207" s="790"/>
      <c r="D207" s="790"/>
      <c r="E207" s="790"/>
      <c r="F207" s="791"/>
      <c r="G207" s="781"/>
      <c r="H207" s="782"/>
      <c r="I207" s="781"/>
      <c r="J207" s="782"/>
      <c r="K207" s="781"/>
      <c r="L207" s="782"/>
      <c r="M207" s="781"/>
      <c r="N207" s="782"/>
      <c r="O207" s="523"/>
      <c r="P207" s="549"/>
      <c r="Q207" s="548"/>
      <c r="R207" s="12"/>
      <c r="S207" s="6"/>
      <c r="T207" s="6"/>
      <c r="U207" s="834">
        <f>SUM(V186+S196+P200+P204+P208)</f>
        <v>0</v>
      </c>
      <c r="V207" s="835"/>
    </row>
    <row r="208" spans="1:22" ht="21.75" customHeight="1">
      <c r="A208" s="757" t="s">
        <v>11</v>
      </c>
      <c r="B208" s="485"/>
      <c r="C208" s="485"/>
      <c r="D208" s="485"/>
      <c r="E208" s="485"/>
      <c r="F208" s="486"/>
      <c r="G208" s="566">
        <v>0</v>
      </c>
      <c r="H208" s="567"/>
      <c r="I208" s="566">
        <v>0</v>
      </c>
      <c r="J208" s="567"/>
      <c r="K208" s="566">
        <v>0</v>
      </c>
      <c r="L208" s="567"/>
      <c r="M208" s="566">
        <v>0</v>
      </c>
      <c r="N208" s="567"/>
      <c r="O208" s="15">
        <v>0</v>
      </c>
      <c r="P208" s="813">
        <f>SUM(G208:M208)-MIN(G208:M208)+O208</f>
        <v>0</v>
      </c>
      <c r="Q208" s="814"/>
      <c r="R208" s="13"/>
      <c r="S208" s="9"/>
      <c r="T208" s="8"/>
      <c r="U208" s="836"/>
      <c r="V208" s="837"/>
    </row>
    <row r="209" spans="1:22" ht="13.5" customHeight="1">
      <c r="A209" s="812" t="s">
        <v>36</v>
      </c>
      <c r="B209" s="812"/>
      <c r="C209" s="812"/>
      <c r="D209" s="812"/>
      <c r="E209" s="812"/>
      <c r="F209" s="812"/>
      <c r="G209" s="812"/>
      <c r="H209" s="812"/>
      <c r="I209" s="812"/>
      <c r="J209" s="812"/>
      <c r="K209" s="812"/>
      <c r="L209" s="812"/>
      <c r="M209" s="812"/>
      <c r="N209" s="812"/>
      <c r="O209" s="812"/>
      <c r="P209" s="812"/>
      <c r="Q209" s="812"/>
      <c r="R209" s="812"/>
      <c r="S209" s="812"/>
      <c r="T209" s="812"/>
      <c r="U209" s="812"/>
      <c r="V209" s="812"/>
    </row>
    <row r="210" spans="1:22" ht="13.5" customHeight="1">
      <c r="A210" s="577" t="s">
        <v>32</v>
      </c>
      <c r="B210" s="577"/>
      <c r="C210" s="577"/>
      <c r="D210" s="577"/>
      <c r="E210" s="577"/>
      <c r="F210" s="577"/>
      <c r="G210" s="577"/>
      <c r="H210" s="577"/>
      <c r="I210" s="577"/>
      <c r="J210" s="577"/>
      <c r="K210" s="577"/>
      <c r="L210" s="577"/>
      <c r="M210" s="577"/>
      <c r="N210" s="577"/>
      <c r="O210" s="577"/>
      <c r="P210" s="577"/>
      <c r="Q210" s="577"/>
      <c r="R210" s="577"/>
      <c r="S210" s="577"/>
      <c r="T210" s="577"/>
      <c r="U210" s="577"/>
      <c r="V210" s="577"/>
    </row>
  </sheetData>
  <sheetProtection sheet="1" objects="1" scenarios="1"/>
  <mergeCells count="714">
    <mergeCell ref="A209:V209"/>
    <mergeCell ref="A210:V210"/>
    <mergeCell ref="A176:A177"/>
    <mergeCell ref="B176:H177"/>
    <mergeCell ref="I176:J177"/>
    <mergeCell ref="K176:K177"/>
    <mergeCell ref="L176:L177"/>
    <mergeCell ref="M176:N177"/>
    <mergeCell ref="O176:O177"/>
    <mergeCell ref="P176:P177"/>
    <mergeCell ref="P206:Q207"/>
    <mergeCell ref="U207:V208"/>
    <mergeCell ref="A208:F208"/>
    <mergeCell ref="G208:H208"/>
    <mergeCell ref="I208:J208"/>
    <mergeCell ref="K208:L208"/>
    <mergeCell ref="M208:N208"/>
    <mergeCell ref="P208:Q208"/>
    <mergeCell ref="U204:V206"/>
    <mergeCell ref="A205:Q205"/>
    <mergeCell ref="M204:N204"/>
    <mergeCell ref="P204:Q204"/>
    <mergeCell ref="A206:F207"/>
    <mergeCell ref="G206:H207"/>
    <mergeCell ref="I206:J207"/>
    <mergeCell ref="K206:L207"/>
    <mergeCell ref="M206:N207"/>
    <mergeCell ref="O206:O207"/>
    <mergeCell ref="A204:F204"/>
    <mergeCell ref="G204:H204"/>
    <mergeCell ref="I204:J204"/>
    <mergeCell ref="K204:L204"/>
    <mergeCell ref="A201:Q201"/>
    <mergeCell ref="U201:V203"/>
    <mergeCell ref="A202:F203"/>
    <mergeCell ref="G202:H203"/>
    <mergeCell ref="I202:J203"/>
    <mergeCell ref="K202:L203"/>
    <mergeCell ref="M202:N203"/>
    <mergeCell ref="O202:O203"/>
    <mergeCell ref="P202:Q203"/>
    <mergeCell ref="A198:D199"/>
    <mergeCell ref="O198:O199"/>
    <mergeCell ref="P198:Q199"/>
    <mergeCell ref="A200:D200"/>
    <mergeCell ref="P200:Q200"/>
    <mergeCell ref="N196:O196"/>
    <mergeCell ref="P196:Q196"/>
    <mergeCell ref="S196:T196"/>
    <mergeCell ref="A197:V197"/>
    <mergeCell ref="A196:E196"/>
    <mergeCell ref="H196:I196"/>
    <mergeCell ref="J196:K196"/>
    <mergeCell ref="L196:M196"/>
    <mergeCell ref="N194:O194"/>
    <mergeCell ref="P194:Q194"/>
    <mergeCell ref="S194:T194"/>
    <mergeCell ref="A195:E195"/>
    <mergeCell ref="H195:I195"/>
    <mergeCell ref="J195:K195"/>
    <mergeCell ref="L195:M195"/>
    <mergeCell ref="N195:O195"/>
    <mergeCell ref="P195:Q195"/>
    <mergeCell ref="S195:T195"/>
    <mergeCell ref="C194:E194"/>
    <mergeCell ref="H194:I194"/>
    <mergeCell ref="J194:K194"/>
    <mergeCell ref="L194:M194"/>
    <mergeCell ref="S192:T192"/>
    <mergeCell ref="C193:E193"/>
    <mergeCell ref="H193:I193"/>
    <mergeCell ref="J193:K193"/>
    <mergeCell ref="L193:M193"/>
    <mergeCell ref="N193:O193"/>
    <mergeCell ref="P193:Q193"/>
    <mergeCell ref="S193:T193"/>
    <mergeCell ref="J192:K192"/>
    <mergeCell ref="L192:M192"/>
    <mergeCell ref="N192:O192"/>
    <mergeCell ref="P192:Q192"/>
    <mergeCell ref="C189:E190"/>
    <mergeCell ref="F189:F190"/>
    <mergeCell ref="C192:E192"/>
    <mergeCell ref="H192:I192"/>
    <mergeCell ref="P189:Q190"/>
    <mergeCell ref="R189:R190"/>
    <mergeCell ref="S189:T190"/>
    <mergeCell ref="C191:E191"/>
    <mergeCell ref="H191:I191"/>
    <mergeCell ref="J191:K191"/>
    <mergeCell ref="L191:M191"/>
    <mergeCell ref="N191:O191"/>
    <mergeCell ref="P191:Q191"/>
    <mergeCell ref="S191:T191"/>
    <mergeCell ref="A186:E186"/>
    <mergeCell ref="A187:V187"/>
    <mergeCell ref="A188:T188"/>
    <mergeCell ref="A189:A190"/>
    <mergeCell ref="B189:B190"/>
    <mergeCell ref="G189:G190"/>
    <mergeCell ref="H189:I190"/>
    <mergeCell ref="J189:K190"/>
    <mergeCell ref="L189:M190"/>
    <mergeCell ref="N189:O190"/>
    <mergeCell ref="C182:E182"/>
    <mergeCell ref="R182:R185"/>
    <mergeCell ref="S182:S185"/>
    <mergeCell ref="T182:T185"/>
    <mergeCell ref="C183:E183"/>
    <mergeCell ref="C184:E184"/>
    <mergeCell ref="C185:E185"/>
    <mergeCell ref="Q176:V177"/>
    <mergeCell ref="A178:V178"/>
    <mergeCell ref="A179:V179"/>
    <mergeCell ref="A180:A181"/>
    <mergeCell ref="B180:B181"/>
    <mergeCell ref="C180:E181"/>
    <mergeCell ref="F180:F181"/>
    <mergeCell ref="U180:U181"/>
    <mergeCell ref="A174:V174"/>
    <mergeCell ref="A175:V175"/>
    <mergeCell ref="P171:Q172"/>
    <mergeCell ref="U172:V173"/>
    <mergeCell ref="A173:F173"/>
    <mergeCell ref="G173:H173"/>
    <mergeCell ref="I173:J173"/>
    <mergeCell ref="K173:L173"/>
    <mergeCell ref="M173:N173"/>
    <mergeCell ref="P173:Q173"/>
    <mergeCell ref="M169:N169"/>
    <mergeCell ref="P169:Q169"/>
    <mergeCell ref="U169:V171"/>
    <mergeCell ref="A170:Q170"/>
    <mergeCell ref="A171:F172"/>
    <mergeCell ref="G171:H172"/>
    <mergeCell ref="I171:J172"/>
    <mergeCell ref="K171:L172"/>
    <mergeCell ref="M171:N172"/>
    <mergeCell ref="O171:O172"/>
    <mergeCell ref="A169:F169"/>
    <mergeCell ref="G169:H169"/>
    <mergeCell ref="I169:J169"/>
    <mergeCell ref="K169:L169"/>
    <mergeCell ref="A166:Q166"/>
    <mergeCell ref="U166:V168"/>
    <mergeCell ref="A167:F168"/>
    <mergeCell ref="G167:H168"/>
    <mergeCell ref="I167:J168"/>
    <mergeCell ref="K167:L168"/>
    <mergeCell ref="M167:N168"/>
    <mergeCell ref="O167:O168"/>
    <mergeCell ref="P167:Q168"/>
    <mergeCell ref="A163:D164"/>
    <mergeCell ref="O163:O164"/>
    <mergeCell ref="P163:Q164"/>
    <mergeCell ref="A165:D165"/>
    <mergeCell ref="P165:Q165"/>
    <mergeCell ref="N161:O161"/>
    <mergeCell ref="P161:Q161"/>
    <mergeCell ref="S161:T161"/>
    <mergeCell ref="A162:V162"/>
    <mergeCell ref="A161:E161"/>
    <mergeCell ref="H161:I161"/>
    <mergeCell ref="J161:K161"/>
    <mergeCell ref="L161:M161"/>
    <mergeCell ref="N159:O159"/>
    <mergeCell ref="P159:Q159"/>
    <mergeCell ref="S159:T159"/>
    <mergeCell ref="A160:E160"/>
    <mergeCell ref="H160:I160"/>
    <mergeCell ref="J160:K160"/>
    <mergeCell ref="L160:M160"/>
    <mergeCell ref="N160:O160"/>
    <mergeCell ref="P160:Q160"/>
    <mergeCell ref="S160:T160"/>
    <mergeCell ref="C159:E159"/>
    <mergeCell ref="H159:I159"/>
    <mergeCell ref="J159:K159"/>
    <mergeCell ref="L159:M159"/>
    <mergeCell ref="N157:O157"/>
    <mergeCell ref="P157:Q157"/>
    <mergeCell ref="S157:T157"/>
    <mergeCell ref="C158:E158"/>
    <mergeCell ref="H158:I158"/>
    <mergeCell ref="J158:K158"/>
    <mergeCell ref="L158:M158"/>
    <mergeCell ref="N158:O158"/>
    <mergeCell ref="P158:Q158"/>
    <mergeCell ref="S158:T158"/>
    <mergeCell ref="C157:E157"/>
    <mergeCell ref="H157:I157"/>
    <mergeCell ref="J157:K157"/>
    <mergeCell ref="L157:M157"/>
    <mergeCell ref="N156:O156"/>
    <mergeCell ref="P156:Q156"/>
    <mergeCell ref="S156:T156"/>
    <mergeCell ref="L154:M155"/>
    <mergeCell ref="N154:O155"/>
    <mergeCell ref="C156:E156"/>
    <mergeCell ref="H156:I156"/>
    <mergeCell ref="J156:K156"/>
    <mergeCell ref="L156:M156"/>
    <mergeCell ref="A152:V152"/>
    <mergeCell ref="A153:T153"/>
    <mergeCell ref="A154:A155"/>
    <mergeCell ref="B154:B155"/>
    <mergeCell ref="C154:E155"/>
    <mergeCell ref="F154:F155"/>
    <mergeCell ref="G154:G155"/>
    <mergeCell ref="S154:T155"/>
    <mergeCell ref="C145:E146"/>
    <mergeCell ref="F145:F146"/>
    <mergeCell ref="U145:U146"/>
    <mergeCell ref="H154:I155"/>
    <mergeCell ref="J154:K155"/>
    <mergeCell ref="C147:E147"/>
    <mergeCell ref="R147:R150"/>
    <mergeCell ref="P154:Q155"/>
    <mergeCell ref="R154:R155"/>
    <mergeCell ref="A151:E151"/>
    <mergeCell ref="Q141:V142"/>
    <mergeCell ref="S147:S150"/>
    <mergeCell ref="T147:T150"/>
    <mergeCell ref="C148:E148"/>
    <mergeCell ref="C149:E149"/>
    <mergeCell ref="C150:E150"/>
    <mergeCell ref="A143:V143"/>
    <mergeCell ref="A144:V144"/>
    <mergeCell ref="A145:A146"/>
    <mergeCell ref="B145:B146"/>
    <mergeCell ref="K141:K142"/>
    <mergeCell ref="L141:L142"/>
    <mergeCell ref="M141:N142"/>
    <mergeCell ref="O141:O142"/>
    <mergeCell ref="P136:Q137"/>
    <mergeCell ref="U137:V138"/>
    <mergeCell ref="M138:N138"/>
    <mergeCell ref="P138:Q138"/>
    <mergeCell ref="P141:P142"/>
    <mergeCell ref="A138:F138"/>
    <mergeCell ref="G138:H138"/>
    <mergeCell ref="I138:J138"/>
    <mergeCell ref="K138:L138"/>
    <mergeCell ref="A139:V139"/>
    <mergeCell ref="A140:V140"/>
    <mergeCell ref="A141:A142"/>
    <mergeCell ref="B141:H142"/>
    <mergeCell ref="I141:J142"/>
    <mergeCell ref="M134:N134"/>
    <mergeCell ref="P134:Q134"/>
    <mergeCell ref="U134:V136"/>
    <mergeCell ref="A135:Q135"/>
    <mergeCell ref="A136:F137"/>
    <mergeCell ref="G136:H137"/>
    <mergeCell ref="I136:J137"/>
    <mergeCell ref="K136:L137"/>
    <mergeCell ref="M136:N137"/>
    <mergeCell ref="O136:O137"/>
    <mergeCell ref="A134:F134"/>
    <mergeCell ref="G134:H134"/>
    <mergeCell ref="I134:J134"/>
    <mergeCell ref="K134:L134"/>
    <mergeCell ref="A131:Q131"/>
    <mergeCell ref="U131:V133"/>
    <mergeCell ref="A132:F133"/>
    <mergeCell ref="G132:H133"/>
    <mergeCell ref="I132:J133"/>
    <mergeCell ref="K132:L133"/>
    <mergeCell ref="M132:N133"/>
    <mergeCell ref="O132:O133"/>
    <mergeCell ref="P132:Q133"/>
    <mergeCell ref="A128:D129"/>
    <mergeCell ref="O128:O129"/>
    <mergeCell ref="P128:Q129"/>
    <mergeCell ref="A130:D130"/>
    <mergeCell ref="P130:Q130"/>
    <mergeCell ref="N126:O126"/>
    <mergeCell ref="P126:Q126"/>
    <mergeCell ref="S126:T126"/>
    <mergeCell ref="A127:V127"/>
    <mergeCell ref="A126:E126"/>
    <mergeCell ref="H126:I126"/>
    <mergeCell ref="J126:K126"/>
    <mergeCell ref="L126:M126"/>
    <mergeCell ref="N124:O124"/>
    <mergeCell ref="P124:Q124"/>
    <mergeCell ref="S124:T124"/>
    <mergeCell ref="A125:E125"/>
    <mergeCell ref="H125:I125"/>
    <mergeCell ref="J125:K125"/>
    <mergeCell ref="L125:M125"/>
    <mergeCell ref="N125:O125"/>
    <mergeCell ref="P125:Q125"/>
    <mergeCell ref="S125:T125"/>
    <mergeCell ref="C124:E124"/>
    <mergeCell ref="H124:I124"/>
    <mergeCell ref="J124:K124"/>
    <mergeCell ref="L124:M124"/>
    <mergeCell ref="N122:O122"/>
    <mergeCell ref="P122:Q122"/>
    <mergeCell ref="S122:T122"/>
    <mergeCell ref="C123:E123"/>
    <mergeCell ref="H123:I123"/>
    <mergeCell ref="J123:K123"/>
    <mergeCell ref="L123:M123"/>
    <mergeCell ref="N123:O123"/>
    <mergeCell ref="P123:Q123"/>
    <mergeCell ref="S123:T123"/>
    <mergeCell ref="C122:E122"/>
    <mergeCell ref="H122:I122"/>
    <mergeCell ref="J122:K122"/>
    <mergeCell ref="L122:M122"/>
    <mergeCell ref="N121:O121"/>
    <mergeCell ref="P121:Q121"/>
    <mergeCell ref="S121:T121"/>
    <mergeCell ref="L119:M120"/>
    <mergeCell ref="N119:O120"/>
    <mergeCell ref="C121:E121"/>
    <mergeCell ref="H121:I121"/>
    <mergeCell ref="J121:K121"/>
    <mergeCell ref="L121:M121"/>
    <mergeCell ref="A117:V117"/>
    <mergeCell ref="A118:T118"/>
    <mergeCell ref="A119:A120"/>
    <mergeCell ref="B119:B120"/>
    <mergeCell ref="C119:E120"/>
    <mergeCell ref="F119:F120"/>
    <mergeCell ref="G119:G120"/>
    <mergeCell ref="S119:T120"/>
    <mergeCell ref="C110:E111"/>
    <mergeCell ref="F110:F111"/>
    <mergeCell ref="U110:U111"/>
    <mergeCell ref="H119:I120"/>
    <mergeCell ref="J119:K120"/>
    <mergeCell ref="C112:E112"/>
    <mergeCell ref="R112:R115"/>
    <mergeCell ref="P119:Q120"/>
    <mergeCell ref="R119:R120"/>
    <mergeCell ref="A116:E116"/>
    <mergeCell ref="Q106:V107"/>
    <mergeCell ref="S112:S115"/>
    <mergeCell ref="T112:T115"/>
    <mergeCell ref="C113:E113"/>
    <mergeCell ref="C114:E114"/>
    <mergeCell ref="C115:E115"/>
    <mergeCell ref="A108:V108"/>
    <mergeCell ref="A109:V109"/>
    <mergeCell ref="A110:A111"/>
    <mergeCell ref="B110:B111"/>
    <mergeCell ref="K106:K107"/>
    <mergeCell ref="L106:L107"/>
    <mergeCell ref="M106:N107"/>
    <mergeCell ref="O106:O107"/>
    <mergeCell ref="P101:Q102"/>
    <mergeCell ref="U102:V103"/>
    <mergeCell ref="M103:N103"/>
    <mergeCell ref="P103:Q103"/>
    <mergeCell ref="P106:P107"/>
    <mergeCell ref="A103:F103"/>
    <mergeCell ref="G103:H103"/>
    <mergeCell ref="I103:J103"/>
    <mergeCell ref="K103:L103"/>
    <mergeCell ref="A104:V104"/>
    <mergeCell ref="A105:V105"/>
    <mergeCell ref="A106:A107"/>
    <mergeCell ref="B106:H107"/>
    <mergeCell ref="I106:J107"/>
    <mergeCell ref="M99:N99"/>
    <mergeCell ref="P99:Q99"/>
    <mergeCell ref="U99:V101"/>
    <mergeCell ref="A100:Q100"/>
    <mergeCell ref="A101:F102"/>
    <mergeCell ref="G101:H102"/>
    <mergeCell ref="I101:J102"/>
    <mergeCell ref="K101:L102"/>
    <mergeCell ref="M101:N102"/>
    <mergeCell ref="O101:O102"/>
    <mergeCell ref="A99:F99"/>
    <mergeCell ref="G99:H99"/>
    <mergeCell ref="I99:J99"/>
    <mergeCell ref="K99:L99"/>
    <mergeCell ref="A96:Q96"/>
    <mergeCell ref="U96:V98"/>
    <mergeCell ref="A97:F98"/>
    <mergeCell ref="G97:H98"/>
    <mergeCell ref="I97:J98"/>
    <mergeCell ref="K97:L98"/>
    <mergeCell ref="M97:N98"/>
    <mergeCell ref="O97:O98"/>
    <mergeCell ref="P97:Q98"/>
    <mergeCell ref="A93:D94"/>
    <mergeCell ref="O93:O94"/>
    <mergeCell ref="P93:Q94"/>
    <mergeCell ref="A95:D95"/>
    <mergeCell ref="P95:Q95"/>
    <mergeCell ref="N91:O91"/>
    <mergeCell ref="P91:Q91"/>
    <mergeCell ref="S91:T91"/>
    <mergeCell ref="A92:V92"/>
    <mergeCell ref="A91:E91"/>
    <mergeCell ref="H91:I91"/>
    <mergeCell ref="J91:K91"/>
    <mergeCell ref="L91:M91"/>
    <mergeCell ref="N89:O89"/>
    <mergeCell ref="P89:Q89"/>
    <mergeCell ref="S89:T89"/>
    <mergeCell ref="A90:E90"/>
    <mergeCell ref="H90:I90"/>
    <mergeCell ref="J90:K90"/>
    <mergeCell ref="L90:M90"/>
    <mergeCell ref="N90:O90"/>
    <mergeCell ref="P90:Q90"/>
    <mergeCell ref="S90:T90"/>
    <mergeCell ref="C89:E89"/>
    <mergeCell ref="H89:I89"/>
    <mergeCell ref="J89:K89"/>
    <mergeCell ref="L89:M89"/>
    <mergeCell ref="N87:O87"/>
    <mergeCell ref="P87:Q87"/>
    <mergeCell ref="S87:T87"/>
    <mergeCell ref="C88:E88"/>
    <mergeCell ref="H88:I88"/>
    <mergeCell ref="J88:K88"/>
    <mergeCell ref="L88:M88"/>
    <mergeCell ref="N88:O88"/>
    <mergeCell ref="P88:Q88"/>
    <mergeCell ref="S88:T88"/>
    <mergeCell ref="C87:E87"/>
    <mergeCell ref="H87:I87"/>
    <mergeCell ref="J87:K87"/>
    <mergeCell ref="L87:M87"/>
    <mergeCell ref="N86:O86"/>
    <mergeCell ref="P86:Q86"/>
    <mergeCell ref="S86:T86"/>
    <mergeCell ref="L84:M85"/>
    <mergeCell ref="N84:O85"/>
    <mergeCell ref="C86:E86"/>
    <mergeCell ref="H86:I86"/>
    <mergeCell ref="J86:K86"/>
    <mergeCell ref="L86:M86"/>
    <mergeCell ref="A82:V82"/>
    <mergeCell ref="A83:T83"/>
    <mergeCell ref="A84:A85"/>
    <mergeCell ref="B84:B85"/>
    <mergeCell ref="C84:E85"/>
    <mergeCell ref="F84:F85"/>
    <mergeCell ref="G84:G85"/>
    <mergeCell ref="S84:T85"/>
    <mergeCell ref="C75:E76"/>
    <mergeCell ref="F75:F76"/>
    <mergeCell ref="U75:U76"/>
    <mergeCell ref="H84:I85"/>
    <mergeCell ref="J84:K85"/>
    <mergeCell ref="C77:E77"/>
    <mergeCell ref="R77:R80"/>
    <mergeCell ref="P84:Q85"/>
    <mergeCell ref="R84:R85"/>
    <mergeCell ref="A81:E81"/>
    <mergeCell ref="Q71:V72"/>
    <mergeCell ref="S77:S80"/>
    <mergeCell ref="T77:T80"/>
    <mergeCell ref="C78:E78"/>
    <mergeCell ref="C79:E79"/>
    <mergeCell ref="C80:E80"/>
    <mergeCell ref="A73:V73"/>
    <mergeCell ref="A74:V74"/>
    <mergeCell ref="A75:A76"/>
    <mergeCell ref="B75:B76"/>
    <mergeCell ref="K71:K72"/>
    <mergeCell ref="L71:L72"/>
    <mergeCell ref="M71:N72"/>
    <mergeCell ref="O71:O72"/>
    <mergeCell ref="P66:Q67"/>
    <mergeCell ref="U67:V68"/>
    <mergeCell ref="M68:N68"/>
    <mergeCell ref="P68:Q68"/>
    <mergeCell ref="P71:P72"/>
    <mergeCell ref="A68:F68"/>
    <mergeCell ref="G68:H68"/>
    <mergeCell ref="I68:J68"/>
    <mergeCell ref="K68:L68"/>
    <mergeCell ref="A69:V69"/>
    <mergeCell ref="A70:V70"/>
    <mergeCell ref="A71:A72"/>
    <mergeCell ref="B71:H72"/>
    <mergeCell ref="I71:J72"/>
    <mergeCell ref="M64:N64"/>
    <mergeCell ref="P64:Q64"/>
    <mergeCell ref="U64:V66"/>
    <mergeCell ref="A65:Q65"/>
    <mergeCell ref="A66:F67"/>
    <mergeCell ref="G66:H67"/>
    <mergeCell ref="I66:J67"/>
    <mergeCell ref="K66:L67"/>
    <mergeCell ref="M66:N67"/>
    <mergeCell ref="O66:O67"/>
    <mergeCell ref="A64:F64"/>
    <mergeCell ref="G64:H64"/>
    <mergeCell ref="I64:J64"/>
    <mergeCell ref="K64:L64"/>
    <mergeCell ref="A61:Q61"/>
    <mergeCell ref="U61:V63"/>
    <mergeCell ref="A62:F63"/>
    <mergeCell ref="G62:H63"/>
    <mergeCell ref="I62:J63"/>
    <mergeCell ref="K62:L63"/>
    <mergeCell ref="M62:N63"/>
    <mergeCell ref="O62:O63"/>
    <mergeCell ref="P62:Q63"/>
    <mergeCell ref="A58:D59"/>
    <mergeCell ref="O58:O59"/>
    <mergeCell ref="P58:Q59"/>
    <mergeCell ref="A60:D60"/>
    <mergeCell ref="P60:Q60"/>
    <mergeCell ref="N56:O56"/>
    <mergeCell ref="P56:Q56"/>
    <mergeCell ref="S56:T56"/>
    <mergeCell ref="A57:V57"/>
    <mergeCell ref="A56:E56"/>
    <mergeCell ref="H56:I56"/>
    <mergeCell ref="J56:K56"/>
    <mergeCell ref="L56:M56"/>
    <mergeCell ref="N54:O54"/>
    <mergeCell ref="P54:Q54"/>
    <mergeCell ref="S54:T54"/>
    <mergeCell ref="A55:E55"/>
    <mergeCell ref="H55:I55"/>
    <mergeCell ref="J55:K55"/>
    <mergeCell ref="L55:M55"/>
    <mergeCell ref="N55:O55"/>
    <mergeCell ref="P55:Q55"/>
    <mergeCell ref="S55:T55"/>
    <mergeCell ref="C54:E54"/>
    <mergeCell ref="H54:I54"/>
    <mergeCell ref="J54:K54"/>
    <mergeCell ref="L54:M54"/>
    <mergeCell ref="N52:O52"/>
    <mergeCell ref="P52:Q52"/>
    <mergeCell ref="S52:T52"/>
    <mergeCell ref="C53:E53"/>
    <mergeCell ref="H53:I53"/>
    <mergeCell ref="J53:K53"/>
    <mergeCell ref="L53:M53"/>
    <mergeCell ref="N53:O53"/>
    <mergeCell ref="P53:Q53"/>
    <mergeCell ref="S53:T53"/>
    <mergeCell ref="C52:E52"/>
    <mergeCell ref="H52:I52"/>
    <mergeCell ref="J52:K52"/>
    <mergeCell ref="L52:M52"/>
    <mergeCell ref="S49:T50"/>
    <mergeCell ref="C51:E51"/>
    <mergeCell ref="H51:I51"/>
    <mergeCell ref="J51:K51"/>
    <mergeCell ref="L51:M51"/>
    <mergeCell ref="N51:O51"/>
    <mergeCell ref="P51:Q51"/>
    <mergeCell ref="S51:T51"/>
    <mergeCell ref="L49:M50"/>
    <mergeCell ref="N49:O50"/>
    <mergeCell ref="B49:B50"/>
    <mergeCell ref="C49:E50"/>
    <mergeCell ref="F49:F50"/>
    <mergeCell ref="G49:G50"/>
    <mergeCell ref="H49:I50"/>
    <mergeCell ref="J49:K50"/>
    <mergeCell ref="C42:E42"/>
    <mergeCell ref="R42:R45"/>
    <mergeCell ref="P49:Q50"/>
    <mergeCell ref="R49:R50"/>
    <mergeCell ref="A46:E46"/>
    <mergeCell ref="A47:V47"/>
    <mergeCell ref="A48:T48"/>
    <mergeCell ref="A49:A50"/>
    <mergeCell ref="S42:S45"/>
    <mergeCell ref="T42:T45"/>
    <mergeCell ref="C43:E43"/>
    <mergeCell ref="C44:E44"/>
    <mergeCell ref="C45:E45"/>
    <mergeCell ref="Q36:V37"/>
    <mergeCell ref="A38:V38"/>
    <mergeCell ref="A39:V39"/>
    <mergeCell ref="A40:A41"/>
    <mergeCell ref="B40:B41"/>
    <mergeCell ref="C40:E41"/>
    <mergeCell ref="F40:F41"/>
    <mergeCell ref="U40:U41"/>
    <mergeCell ref="A36:A37"/>
    <mergeCell ref="B36:H37"/>
    <mergeCell ref="J21:K21"/>
    <mergeCell ref="L21:M21"/>
    <mergeCell ref="N21:O21"/>
    <mergeCell ref="P21:Q21"/>
    <mergeCell ref="J19:K19"/>
    <mergeCell ref="L19:M19"/>
    <mergeCell ref="N19:O19"/>
    <mergeCell ref="P19:Q19"/>
    <mergeCell ref="N20:O20"/>
    <mergeCell ref="P20:Q20"/>
    <mergeCell ref="J20:K20"/>
    <mergeCell ref="L20:M20"/>
    <mergeCell ref="N17:O17"/>
    <mergeCell ref="J16:K16"/>
    <mergeCell ref="L16:M16"/>
    <mergeCell ref="N18:O18"/>
    <mergeCell ref="J18:K18"/>
    <mergeCell ref="L18:M18"/>
    <mergeCell ref="L17:M17"/>
    <mergeCell ref="U32:V33"/>
    <mergeCell ref="U29:V31"/>
    <mergeCell ref="U26:V28"/>
    <mergeCell ref="I31:J32"/>
    <mergeCell ref="K31:L32"/>
    <mergeCell ref="P31:Q32"/>
    <mergeCell ref="O31:O32"/>
    <mergeCell ref="P33:Q33"/>
    <mergeCell ref="A26:Q26"/>
    <mergeCell ref="P29:Q29"/>
    <mergeCell ref="S17:T17"/>
    <mergeCell ref="S18:T18"/>
    <mergeCell ref="S19:T19"/>
    <mergeCell ref="S20:T20"/>
    <mergeCell ref="S21:T21"/>
    <mergeCell ref="P17:Q17"/>
    <mergeCell ref="P18:Q18"/>
    <mergeCell ref="G31:H32"/>
    <mergeCell ref="A22:V22"/>
    <mergeCell ref="C17:E17"/>
    <mergeCell ref="C18:E18"/>
    <mergeCell ref="A21:E21"/>
    <mergeCell ref="H20:I20"/>
    <mergeCell ref="H21:I21"/>
    <mergeCell ref="A1:A2"/>
    <mergeCell ref="A29:F29"/>
    <mergeCell ref="G29:H29"/>
    <mergeCell ref="A27:F28"/>
    <mergeCell ref="G27:H28"/>
    <mergeCell ref="H17:I17"/>
    <mergeCell ref="H18:I18"/>
    <mergeCell ref="H19:I19"/>
    <mergeCell ref="A4:V4"/>
    <mergeCell ref="C5:E6"/>
    <mergeCell ref="R14:R15"/>
    <mergeCell ref="S16:T16"/>
    <mergeCell ref="F14:F15"/>
    <mergeCell ref="G14:G15"/>
    <mergeCell ref="H16:I16"/>
    <mergeCell ref="P16:Q16"/>
    <mergeCell ref="N16:O16"/>
    <mergeCell ref="P14:Q15"/>
    <mergeCell ref="H14:I15"/>
    <mergeCell ref="J14:K15"/>
    <mergeCell ref="R7:R10"/>
    <mergeCell ref="L1:L2"/>
    <mergeCell ref="P1:P2"/>
    <mergeCell ref="Q1:V2"/>
    <mergeCell ref="U5:U6"/>
    <mergeCell ref="S7:S10"/>
    <mergeCell ref="T7:T10"/>
    <mergeCell ref="M1:N2"/>
    <mergeCell ref="O1:O2"/>
    <mergeCell ref="A3:V3"/>
    <mergeCell ref="K1:K2"/>
    <mergeCell ref="B1:H2"/>
    <mergeCell ref="I1:J2"/>
    <mergeCell ref="A14:A15"/>
    <mergeCell ref="B14:B15"/>
    <mergeCell ref="A11:E11"/>
    <mergeCell ref="A12:V12"/>
    <mergeCell ref="N14:O15"/>
    <mergeCell ref="S14:T15"/>
    <mergeCell ref="A13:T13"/>
    <mergeCell ref="A34:V34"/>
    <mergeCell ref="A35:V35"/>
    <mergeCell ref="A23:D24"/>
    <mergeCell ref="A25:D25"/>
    <mergeCell ref="O23:O24"/>
    <mergeCell ref="P23:Q24"/>
    <mergeCell ref="P25:Q25"/>
    <mergeCell ref="M27:N28"/>
    <mergeCell ref="M29:N29"/>
    <mergeCell ref="M33:N33"/>
    <mergeCell ref="I36:J37"/>
    <mergeCell ref="K36:K37"/>
    <mergeCell ref="L36:L37"/>
    <mergeCell ref="M36:N37"/>
    <mergeCell ref="O36:O37"/>
    <mergeCell ref="P36:P37"/>
    <mergeCell ref="C19:E19"/>
    <mergeCell ref="G33:H33"/>
    <mergeCell ref="I33:J33"/>
    <mergeCell ref="K33:L33"/>
    <mergeCell ref="I29:J29"/>
    <mergeCell ref="K29:L29"/>
    <mergeCell ref="A30:Q30"/>
    <mergeCell ref="A20:E20"/>
    <mergeCell ref="O27:O28"/>
    <mergeCell ref="P27:Q28"/>
    <mergeCell ref="K27:L28"/>
    <mergeCell ref="I27:J28"/>
    <mergeCell ref="C7:E7"/>
    <mergeCell ref="C8:E8"/>
    <mergeCell ref="C9:E9"/>
    <mergeCell ref="C10:E10"/>
    <mergeCell ref="L14:M15"/>
    <mergeCell ref="A5:A6"/>
    <mergeCell ref="B5:B6"/>
    <mergeCell ref="A33:F33"/>
    <mergeCell ref="M31:N32"/>
    <mergeCell ref="C14:E15"/>
    <mergeCell ref="C16:E16"/>
    <mergeCell ref="F5:F6"/>
    <mergeCell ref="A31:F32"/>
    <mergeCell ref="J17:K17"/>
  </mergeCells>
  <printOptions/>
  <pageMargins left="0.25" right="0.25" top="0.45" bottom="0.5" header="0.25" footer="0.35"/>
  <pageSetup horizontalDpi="300" verticalDpi="300" orientation="landscape" paperSize="5" r:id="rId1"/>
  <headerFooter alignWithMargins="0">
    <oddHeader>&amp;C&amp;12USPC Quiz Competition</oddHeader>
    <oddFooter>&amp;C&amp;12MASTER SCORESHEET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4:AE247"/>
  <sheetViews>
    <sheetView zoomScale="75" zoomScaleNormal="75" workbookViewId="0" topLeftCell="A1">
      <selection activeCell="E28" sqref="E28"/>
    </sheetView>
  </sheetViews>
  <sheetFormatPr defaultColWidth="9.140625" defaultRowHeight="12.75"/>
  <cols>
    <col min="1" max="1" width="6.7109375" style="1" customWidth="1"/>
    <col min="2" max="4" width="7.7109375" style="1" customWidth="1"/>
    <col min="5" max="5" width="9.57421875" style="1" customWidth="1"/>
    <col min="6" max="6" width="7.7109375" style="1" customWidth="1"/>
    <col min="7" max="7" width="7.28125" style="1" customWidth="1"/>
    <col min="8" max="8" width="7.421875" style="1" customWidth="1"/>
    <col min="9" max="9" width="7.140625" style="1" customWidth="1"/>
    <col min="10" max="10" width="7.28125" style="1" customWidth="1"/>
    <col min="11" max="11" width="7.8515625" style="1" customWidth="1"/>
    <col min="12" max="12" width="7.28125" style="1" customWidth="1"/>
    <col min="13" max="13" width="6.28125" style="1" customWidth="1"/>
    <col min="14" max="14" width="7.28125" style="1" customWidth="1"/>
    <col min="15" max="15" width="7.7109375" style="1" customWidth="1"/>
    <col min="16" max="16" width="7.28125" style="1" customWidth="1"/>
    <col min="17" max="17" width="6.140625" style="1" customWidth="1"/>
    <col min="18" max="20" width="7.28125" style="1" customWidth="1"/>
    <col min="21" max="21" width="5.140625" style="1" customWidth="1"/>
    <col min="22" max="22" width="16.8515625" style="1" customWidth="1"/>
    <col min="23" max="23" width="9.140625" style="1" customWidth="1"/>
    <col min="24" max="24" width="20.140625" style="1" customWidth="1"/>
    <col min="25" max="16384" width="9.140625" style="1" customWidth="1"/>
  </cols>
  <sheetData>
    <row r="2" ht="24.75" customHeight="1"/>
    <row r="3" ht="4.5" customHeight="1"/>
    <row r="4" ht="24" customHeight="1"/>
    <row r="5" ht="18" customHeight="1"/>
    <row r="6" ht="13.5" customHeight="1"/>
    <row r="7" ht="22.5" customHeight="1"/>
    <row r="8" ht="22.5" customHeight="1"/>
    <row r="9" ht="22.5" customHeight="1"/>
    <row r="10" ht="22.5" customHeight="1"/>
    <row r="11" ht="21.75" customHeight="1"/>
    <row r="12" ht="5.25" customHeight="1"/>
    <row r="13" ht="24" customHeight="1"/>
    <row r="14" ht="15" customHeight="1"/>
    <row r="15" ht="13.5" customHeight="1"/>
    <row r="16" ht="22.5" customHeight="1"/>
    <row r="17" ht="22.5" customHeight="1"/>
    <row r="18" ht="22.5" customHeight="1"/>
    <row r="19" ht="22.5" customHeight="1"/>
    <row r="20" ht="22.5" customHeight="1"/>
    <row r="21" ht="21.75" customHeight="1"/>
    <row r="22" ht="4.5" customHeight="1"/>
    <row r="23" ht="21" customHeight="1"/>
    <row r="24" ht="14.25" customHeight="1"/>
    <row r="25" ht="18" customHeight="1"/>
    <row r="26" ht="4.5" customHeight="1"/>
    <row r="27" ht="15" customHeight="1"/>
    <row r="28" ht="13.5" customHeight="1"/>
    <row r="29" ht="21.75" customHeight="1"/>
    <row r="30" ht="4.5" customHeight="1"/>
    <row r="31" ht="15" customHeight="1"/>
    <row r="32" ht="13.5" customHeight="1"/>
    <row r="33" ht="21.75" customHeight="1"/>
    <row r="34" ht="13.5" customHeight="1">
      <c r="AA34"/>
    </row>
    <row r="35" ht="13.5" customHeight="1">
      <c r="AA35"/>
    </row>
    <row r="36" ht="20.25" customHeight="1">
      <c r="AA36"/>
    </row>
    <row r="37" ht="27" customHeight="1">
      <c r="AA37" s="91"/>
    </row>
    <row r="38" ht="24.75" customHeight="1">
      <c r="AA38" s="91"/>
    </row>
    <row r="39" ht="5.25" customHeight="1"/>
    <row r="40" ht="24" customHeight="1"/>
    <row r="41" ht="16.5" customHeight="1"/>
    <row r="42" ht="19.5" customHeight="1"/>
    <row r="43" ht="22.5" customHeight="1"/>
    <row r="44" ht="22.5" customHeight="1"/>
    <row r="45" ht="21.75" customHeight="1"/>
    <row r="46" ht="21" customHeight="1"/>
    <row r="47" ht="24.75" customHeight="1"/>
    <row r="48" ht="6.75" customHeight="1"/>
    <row r="49" spans="27:30" ht="23.25" customHeight="1">
      <c r="AA49"/>
      <c r="AB49"/>
      <c r="AC49"/>
      <c r="AD49"/>
    </row>
    <row r="50" spans="27:30" ht="16.5" customHeight="1">
      <c r="AA50"/>
      <c r="AB50"/>
      <c r="AC50"/>
      <c r="AD50"/>
    </row>
    <row r="51" spans="27:30" ht="18.75" customHeight="1">
      <c r="AA51"/>
      <c r="AB51"/>
      <c r="AC51"/>
      <c r="AD51"/>
    </row>
    <row r="52" spans="27:30" ht="22.5" customHeight="1">
      <c r="AA52"/>
      <c r="AB52"/>
      <c r="AC52"/>
      <c r="AD52"/>
    </row>
    <row r="53" spans="27:30" ht="22.5" customHeight="1">
      <c r="AA53"/>
      <c r="AB53"/>
      <c r="AC53"/>
      <c r="AD53"/>
    </row>
    <row r="54" spans="27:30" ht="22.5" customHeight="1">
      <c r="AA54"/>
      <c r="AB54"/>
      <c r="AC54"/>
      <c r="AD54"/>
    </row>
    <row r="55" spans="27:30" ht="21.75" customHeight="1">
      <c r="AA55"/>
      <c r="AB55"/>
      <c r="AC55"/>
      <c r="AD55"/>
    </row>
    <row r="56" spans="27:30" ht="21.75" customHeight="1">
      <c r="AA56"/>
      <c r="AB56"/>
      <c r="AC56"/>
      <c r="AD56"/>
    </row>
    <row r="57" spans="27:30" ht="26.25" customHeight="1">
      <c r="AA57"/>
      <c r="AB57"/>
      <c r="AC57"/>
      <c r="AD57"/>
    </row>
    <row r="58" spans="27:30" ht="6.75" customHeight="1">
      <c r="AA58"/>
      <c r="AB58"/>
      <c r="AC58"/>
      <c r="AD58"/>
    </row>
    <row r="59" spans="27:30" ht="21.75" customHeight="1">
      <c r="AA59"/>
      <c r="AB59"/>
      <c r="AC59"/>
      <c r="AD59"/>
    </row>
    <row r="60" spans="27:30" ht="13.5" customHeight="1">
      <c r="AA60"/>
      <c r="AB60"/>
      <c r="AC60"/>
      <c r="AD60"/>
    </row>
    <row r="61" spans="27:30" ht="16.5" customHeight="1">
      <c r="AA61"/>
      <c r="AB61"/>
      <c r="AC61"/>
      <c r="AD61"/>
    </row>
    <row r="62" spans="27:30" ht="9.75" customHeight="1">
      <c r="AA62"/>
      <c r="AB62"/>
      <c r="AC62"/>
      <c r="AD62"/>
    </row>
    <row r="63" ht="21.75" customHeight="1"/>
    <row r="64" ht="14.25" customHeight="1"/>
    <row r="65" ht="14.25" customHeight="1"/>
    <row r="66" ht="6" customHeight="1"/>
    <row r="67" ht="20.25" customHeight="1"/>
    <row r="68" ht="13.5" customHeight="1"/>
    <row r="69" ht="21" customHeight="1"/>
    <row r="70" spans="27:31" ht="12.75">
      <c r="AA70"/>
      <c r="AB70"/>
      <c r="AC70"/>
      <c r="AD70"/>
      <c r="AE70"/>
    </row>
    <row r="71" spans="27:31" ht="12.75">
      <c r="AA71"/>
      <c r="AB71"/>
      <c r="AC71"/>
      <c r="AD71"/>
      <c r="AE71"/>
    </row>
    <row r="72" spans="27:31" ht="12.75">
      <c r="AA72"/>
      <c r="AB72"/>
      <c r="AC72"/>
      <c r="AD72"/>
      <c r="AE72"/>
    </row>
    <row r="73" ht="31.5" customHeight="1"/>
    <row r="74" ht="24" customHeight="1"/>
    <row r="75" ht="3.75" customHeight="1"/>
    <row r="76" ht="23.25" customHeight="1"/>
    <row r="77" ht="21.75" customHeight="1"/>
    <row r="78" ht="17.25" customHeight="1"/>
    <row r="79" ht="27.75" customHeight="1"/>
    <row r="80" ht="21" customHeight="1"/>
    <row r="81" ht="20.25" customHeight="1"/>
    <row r="82" ht="19.5" customHeight="1"/>
    <row r="83" ht="22.5" customHeight="1"/>
    <row r="84" ht="9" customHeight="1"/>
    <row r="85" ht="24" customHeight="1"/>
    <row r="86" ht="22.5" customHeight="1"/>
    <row r="87" ht="21.75" customHeight="1"/>
    <row r="88" ht="25.5" customHeight="1"/>
    <row r="89" ht="21" customHeight="1"/>
    <row r="90" ht="21" customHeight="1"/>
    <row r="91" ht="21" customHeight="1"/>
    <row r="92" ht="20.25" customHeight="1"/>
    <row r="93" ht="24.75" customHeight="1"/>
    <row r="94" ht="6.75" customHeight="1"/>
    <row r="95" ht="21.75" customHeight="1"/>
    <row r="96" ht="14.25" customHeight="1"/>
    <row r="97" ht="21" customHeight="1"/>
    <row r="98" ht="9" customHeight="1"/>
    <row r="99" ht="20.25" customHeight="1"/>
    <row r="100" ht="13.5" customHeight="1"/>
    <row r="101" ht="21.75" customHeight="1"/>
    <row r="102" ht="7.5" customHeight="1"/>
    <row r="103" ht="21" customHeight="1"/>
    <row r="104" ht="13.5" customHeight="1"/>
    <row r="105" ht="20.25" customHeight="1"/>
    <row r="106" ht="14.25" customHeight="1">
      <c r="AA106"/>
    </row>
    <row r="107" ht="13.5" customHeight="1">
      <c r="AA107"/>
    </row>
    <row r="108" ht="13.5" customHeight="1">
      <c r="AA108"/>
    </row>
    <row r="109" ht="33" customHeight="1"/>
    <row r="110" ht="23.25" customHeight="1"/>
    <row r="111" ht="7.5" customHeight="1"/>
    <row r="112" ht="13.5" customHeight="1"/>
    <row r="113" ht="15.75" customHeight="1"/>
    <row r="114" ht="22.5" customHeight="1"/>
    <row r="115" ht="22.5" customHeight="1"/>
    <row r="116" ht="22.5" customHeight="1"/>
    <row r="117" ht="22.5" customHeight="1"/>
    <row r="118" ht="21.75" customHeight="1"/>
    <row r="119" ht="19.5" customHeight="1"/>
    <row r="120" ht="12" customHeight="1"/>
    <row r="121" ht="18.75" customHeight="1"/>
    <row r="122" ht="16.5" customHeight="1"/>
    <row r="123" ht="16.5" customHeight="1"/>
    <row r="124" ht="21" customHeight="1"/>
    <row r="125" ht="24" customHeight="1"/>
    <row r="126" ht="21.75" customHeight="1"/>
    <row r="127" ht="23.25" customHeight="1"/>
    <row r="128" ht="19.5" customHeight="1"/>
    <row r="129" ht="25.5" customHeight="1"/>
    <row r="130" ht="15" customHeight="1"/>
    <row r="131" ht="13.5" customHeight="1"/>
    <row r="132" ht="13.5" customHeight="1"/>
    <row r="134" ht="6" customHeight="1"/>
    <row r="135" ht="26.25" customHeight="1"/>
    <row r="137" ht="18" customHeight="1"/>
    <row r="138" ht="7.5" customHeight="1"/>
    <row r="139" ht="18.75" customHeight="1"/>
    <row r="141" ht="22.5" customHeight="1"/>
    <row r="142" ht="13.5" customHeight="1"/>
    <row r="143" ht="14.25" customHeight="1"/>
    <row r="144" ht="13.5" customHeight="1"/>
    <row r="145" spans="1:2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3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21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4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4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21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4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21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4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21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4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21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4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21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4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21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4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1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21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</sheetData>
  <printOptions/>
  <pageMargins left="0.49" right="0.25" top="0.81" bottom="0.59" header="0.25" footer="0.35"/>
  <pageSetup horizontalDpi="300" verticalDpi="300" orientation="landscape" scale="72" r:id="rId1"/>
  <headerFooter alignWithMargins="0">
    <oddHeader>&amp;C&amp;12Northeast Region USPC Quiz Competition - 2006</oddHeader>
    <oddFooter>&amp;C&amp;12MASTER SCORESHEET&amp;R&amp;D</oddFooter>
  </headerFooter>
  <rowBreaks count="3" manualBreakCount="3">
    <brk id="36" max="21" man="1"/>
    <brk id="72" max="21" man="1"/>
    <brk id="10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210"/>
  <sheetViews>
    <sheetView zoomScale="75" zoomScaleNormal="75" zoomScaleSheetLayoutView="50" workbookViewId="0" topLeftCell="A1">
      <selection activeCell="C8" sqref="C8:E8"/>
    </sheetView>
  </sheetViews>
  <sheetFormatPr defaultColWidth="9.140625" defaultRowHeight="12.75"/>
  <cols>
    <col min="1" max="1" width="6.7109375" style="1" customWidth="1"/>
    <col min="2" max="6" width="7.7109375" style="1" customWidth="1"/>
    <col min="7" max="10" width="7.28125" style="1" customWidth="1"/>
    <col min="11" max="11" width="7.8515625" style="1" customWidth="1"/>
    <col min="12" max="21" width="7.28125" style="1" customWidth="1"/>
    <col min="22" max="22" width="12.8515625" style="1" customWidth="1"/>
    <col min="23" max="16384" width="9.140625" style="1" customWidth="1"/>
  </cols>
  <sheetData>
    <row r="1" spans="1:22" ht="12.75">
      <c r="A1" s="802" t="s">
        <v>3</v>
      </c>
      <c r="B1" s="815"/>
      <c r="C1" s="815"/>
      <c r="D1" s="815"/>
      <c r="E1" s="815"/>
      <c r="F1" s="815"/>
      <c r="G1" s="815"/>
      <c r="H1" s="816"/>
      <c r="I1" s="802" t="s">
        <v>26</v>
      </c>
      <c r="J1" s="803"/>
      <c r="K1" s="806"/>
      <c r="L1" s="802" t="s">
        <v>20</v>
      </c>
      <c r="M1" s="808">
        <f>division</f>
        <v>0</v>
      </c>
      <c r="N1" s="809"/>
      <c r="O1" s="795" t="s">
        <v>22</v>
      </c>
      <c r="P1" s="797" t="str">
        <f>section5</f>
        <v>ENTER STATION NAMES AND BARN NAMES HERE</v>
      </c>
      <c r="Q1" s="825"/>
      <c r="R1" s="825"/>
      <c r="S1" s="825"/>
      <c r="T1" s="825"/>
      <c r="U1" s="825"/>
      <c r="V1" s="826"/>
    </row>
    <row r="2" spans="1:22" ht="12.75">
      <c r="A2" s="804"/>
      <c r="B2" s="817"/>
      <c r="C2" s="817"/>
      <c r="D2" s="817"/>
      <c r="E2" s="817"/>
      <c r="F2" s="817"/>
      <c r="G2" s="817"/>
      <c r="H2" s="818"/>
      <c r="I2" s="804"/>
      <c r="J2" s="805"/>
      <c r="K2" s="807"/>
      <c r="L2" s="804"/>
      <c r="M2" s="810"/>
      <c r="N2" s="811"/>
      <c r="O2" s="796"/>
      <c r="P2" s="798"/>
      <c r="Q2" s="827"/>
      <c r="R2" s="827"/>
      <c r="S2" s="827"/>
      <c r="T2" s="827"/>
      <c r="U2" s="827"/>
      <c r="V2" s="828"/>
    </row>
    <row r="3" spans="1:22" ht="4.5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</row>
    <row r="4" spans="1:22" ht="12.75">
      <c r="A4" s="757" t="s">
        <v>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6"/>
    </row>
    <row r="5" spans="1:22" ht="18" customHeight="1">
      <c r="A5" s="522" t="s">
        <v>0</v>
      </c>
      <c r="B5" s="515" t="s">
        <v>21</v>
      </c>
      <c r="C5" s="517" t="s">
        <v>4</v>
      </c>
      <c r="D5" s="518"/>
      <c r="E5" s="519"/>
      <c r="F5" s="522" t="s">
        <v>5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1" t="s">
        <v>30</v>
      </c>
      <c r="S5" s="21" t="s">
        <v>30</v>
      </c>
      <c r="T5" s="21" t="s">
        <v>30</v>
      </c>
      <c r="U5" s="522" t="s">
        <v>6</v>
      </c>
      <c r="V5" s="2" t="s">
        <v>19</v>
      </c>
    </row>
    <row r="6" spans="1:22" ht="13.5" customHeight="1">
      <c r="A6" s="523"/>
      <c r="B6" s="516"/>
      <c r="C6" s="520"/>
      <c r="D6" s="508"/>
      <c r="E6" s="521"/>
      <c r="F6" s="523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</v>
      </c>
      <c r="S6" s="3">
        <v>2</v>
      </c>
      <c r="T6" s="3">
        <v>3</v>
      </c>
      <c r="U6" s="523"/>
      <c r="V6" s="10" t="s">
        <v>7</v>
      </c>
    </row>
    <row r="7" spans="1:22" ht="22.5" customHeight="1">
      <c r="A7" s="4"/>
      <c r="B7" s="4"/>
      <c r="C7" s="792" t="s">
        <v>33</v>
      </c>
      <c r="D7" s="793"/>
      <c r="E7" s="794"/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822"/>
      <c r="S7" s="822"/>
      <c r="T7" s="822"/>
      <c r="U7" s="22">
        <v>0</v>
      </c>
      <c r="V7" s="11" t="s">
        <v>8</v>
      </c>
    </row>
    <row r="8" spans="1:22" ht="22.5" customHeight="1">
      <c r="A8" s="5"/>
      <c r="B8" s="5"/>
      <c r="C8" s="768"/>
      <c r="D8" s="769"/>
      <c r="E8" s="770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823"/>
      <c r="S8" s="823"/>
      <c r="T8" s="823"/>
      <c r="U8" s="22">
        <v>0</v>
      </c>
      <c r="V8" s="11" t="s">
        <v>7</v>
      </c>
    </row>
    <row r="9" spans="1:22" ht="22.5" customHeight="1">
      <c r="A9" s="5"/>
      <c r="B9" s="5"/>
      <c r="C9" s="768"/>
      <c r="D9" s="769"/>
      <c r="E9" s="770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823"/>
      <c r="S9" s="823"/>
      <c r="T9" s="823"/>
      <c r="U9" s="22">
        <v>0</v>
      </c>
      <c r="V9" s="11" t="s">
        <v>9</v>
      </c>
    </row>
    <row r="10" spans="1:22" ht="22.5" customHeight="1">
      <c r="A10" s="5"/>
      <c r="B10" s="5"/>
      <c r="C10" s="768"/>
      <c r="D10" s="769"/>
      <c r="E10" s="770"/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824"/>
      <c r="S10" s="824"/>
      <c r="T10" s="824"/>
      <c r="U10" s="22">
        <v>0</v>
      </c>
      <c r="V10" s="11" t="s">
        <v>10</v>
      </c>
    </row>
    <row r="11" spans="1:22" ht="21.75" customHeight="1">
      <c r="A11" s="757" t="s">
        <v>11</v>
      </c>
      <c r="B11" s="485"/>
      <c r="C11" s="485"/>
      <c r="D11" s="485"/>
      <c r="E11" s="486"/>
      <c r="F11" s="23">
        <f>SUM(F7:F10)</f>
        <v>0</v>
      </c>
      <c r="G11" s="23">
        <f aca="true" t="shared" si="0" ref="G11:Q11">SUM(G7:G10)-MIN(G7:G10)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37">
        <f>SUM(R7:R10)</f>
        <v>0</v>
      </c>
      <c r="S11" s="37">
        <f>SUM(S7:S10)</f>
        <v>0</v>
      </c>
      <c r="T11" s="37">
        <f>SUM(T7:T10)</f>
        <v>0</v>
      </c>
      <c r="U11" s="23">
        <f>SUM(U7:U10)</f>
        <v>0</v>
      </c>
      <c r="V11" s="34">
        <f>SUM(F11:U11)</f>
        <v>0</v>
      </c>
    </row>
    <row r="12" spans="1:22" ht="4.5" customHeight="1">
      <c r="A12" s="51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</row>
    <row r="13" spans="1:22" ht="12.75">
      <c r="A13" s="757" t="s">
        <v>15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1"/>
      <c r="U13" s="26"/>
      <c r="V13" s="24"/>
    </row>
    <row r="14" spans="1:22" ht="15" customHeight="1">
      <c r="A14" s="819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474">
        <f>stall1</f>
        <v>0</v>
      </c>
      <c r="I14" s="470"/>
      <c r="J14" s="474">
        <f>stall2</f>
        <v>0</v>
      </c>
      <c r="K14" s="470"/>
      <c r="L14" s="474">
        <f>stall3</f>
        <v>0</v>
      </c>
      <c r="M14" s="470"/>
      <c r="N14" s="474">
        <f>stall4</f>
        <v>0</v>
      </c>
      <c r="O14" s="470"/>
      <c r="P14" s="474">
        <f>stall5</f>
        <v>0</v>
      </c>
      <c r="Q14" s="470"/>
      <c r="R14" s="465" t="s">
        <v>6</v>
      </c>
      <c r="S14" s="517" t="s">
        <v>18</v>
      </c>
      <c r="T14" s="519"/>
      <c r="U14" s="27"/>
      <c r="V14" s="6"/>
    </row>
    <row r="15" spans="1:22" ht="13.5" customHeight="1">
      <c r="A15" s="523"/>
      <c r="B15" s="516"/>
      <c r="C15" s="520"/>
      <c r="D15" s="508"/>
      <c r="E15" s="521"/>
      <c r="F15" s="473"/>
      <c r="G15" s="523"/>
      <c r="H15" s="471"/>
      <c r="I15" s="464"/>
      <c r="J15" s="471"/>
      <c r="K15" s="464"/>
      <c r="L15" s="471"/>
      <c r="M15" s="464"/>
      <c r="N15" s="471"/>
      <c r="O15" s="464"/>
      <c r="P15" s="471"/>
      <c r="Q15" s="464"/>
      <c r="R15" s="466"/>
      <c r="S15" s="477"/>
      <c r="T15" s="475"/>
      <c r="U15" s="27"/>
      <c r="V15" s="6"/>
    </row>
    <row r="16" spans="1:22" ht="22.5" customHeight="1">
      <c r="A16" s="14">
        <f aca="true" t="shared" si="1" ref="A16:C19">(A7)</f>
        <v>0</v>
      </c>
      <c r="B16" s="14">
        <f t="shared" si="1"/>
        <v>0</v>
      </c>
      <c r="C16" s="783" t="str">
        <f t="shared" si="1"/>
        <v>Captain
Name</v>
      </c>
      <c r="D16" s="784"/>
      <c r="E16" s="785"/>
      <c r="F16" s="33" t="s">
        <v>35</v>
      </c>
      <c r="G16" s="22">
        <v>0</v>
      </c>
      <c r="H16" s="531">
        <v>0</v>
      </c>
      <c r="I16" s="532"/>
      <c r="J16" s="531">
        <v>0</v>
      </c>
      <c r="K16" s="532"/>
      <c r="L16" s="531">
        <v>0</v>
      </c>
      <c r="M16" s="532"/>
      <c r="N16" s="531">
        <v>0</v>
      </c>
      <c r="O16" s="532"/>
      <c r="P16" s="531">
        <v>0</v>
      </c>
      <c r="Q16" s="532"/>
      <c r="R16" s="22">
        <v>0</v>
      </c>
      <c r="S16" s="460" t="s">
        <v>7</v>
      </c>
      <c r="T16" s="829"/>
      <c r="U16" s="20"/>
      <c r="V16" s="28"/>
    </row>
    <row r="17" spans="1:22" ht="22.5" customHeight="1">
      <c r="A17" s="14">
        <f t="shared" si="1"/>
        <v>0</v>
      </c>
      <c r="B17" s="14">
        <f t="shared" si="1"/>
        <v>0</v>
      </c>
      <c r="C17" s="799">
        <f t="shared" si="1"/>
        <v>0</v>
      </c>
      <c r="D17" s="800"/>
      <c r="E17" s="801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829"/>
      <c r="U17" s="20"/>
      <c r="V17" s="28"/>
    </row>
    <row r="18" spans="1:22" ht="22.5" customHeight="1">
      <c r="A18" s="14">
        <f t="shared" si="1"/>
        <v>0</v>
      </c>
      <c r="B18" s="14">
        <f t="shared" si="1"/>
        <v>0</v>
      </c>
      <c r="C18" s="799">
        <f t="shared" si="1"/>
        <v>0</v>
      </c>
      <c r="D18" s="800"/>
      <c r="E18" s="801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829"/>
      <c r="U18" s="20"/>
      <c r="V18" s="28"/>
    </row>
    <row r="19" spans="1:22" ht="22.5" customHeight="1">
      <c r="A19" s="14">
        <f t="shared" si="1"/>
        <v>0</v>
      </c>
      <c r="B19" s="14">
        <f t="shared" si="1"/>
        <v>0</v>
      </c>
      <c r="C19" s="799">
        <f t="shared" si="1"/>
        <v>0</v>
      </c>
      <c r="D19" s="800"/>
      <c r="E19" s="801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829"/>
      <c r="U19" s="20"/>
      <c r="V19" s="28"/>
    </row>
    <row r="20" spans="1:22" ht="22.5" customHeight="1">
      <c r="A20" s="757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460" t="s">
        <v>10</v>
      </c>
      <c r="T20" s="829"/>
      <c r="U20" s="29"/>
      <c r="V20" s="7"/>
    </row>
    <row r="21" spans="1:22" ht="21.75" customHeight="1">
      <c r="A21" s="757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813">
        <f>SUM(G21:R21)</f>
        <v>0</v>
      </c>
      <c r="T21" s="814"/>
      <c r="U21" s="30"/>
      <c r="V21" s="31"/>
    </row>
    <row r="22" spans="1:22" ht="4.5" customHeight="1">
      <c r="A22" s="478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</row>
    <row r="23" spans="1:22" ht="12" customHeight="1">
      <c r="A23" s="786" t="s">
        <v>31</v>
      </c>
      <c r="B23" s="787"/>
      <c r="C23" s="787"/>
      <c r="D23" s="788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6"/>
    </row>
    <row r="24" spans="1:22" ht="12" customHeight="1">
      <c r="A24" s="789"/>
      <c r="B24" s="790"/>
      <c r="C24" s="790"/>
      <c r="D24" s="791"/>
      <c r="E24" s="3">
        <v>1</v>
      </c>
      <c r="F24" s="3">
        <v>2</v>
      </c>
      <c r="G24" s="3">
        <v>3</v>
      </c>
      <c r="H24" s="3">
        <v>4</v>
      </c>
      <c r="I24" s="18">
        <v>5</v>
      </c>
      <c r="J24" s="3">
        <v>6</v>
      </c>
      <c r="K24" s="3">
        <v>7</v>
      </c>
      <c r="L24" s="3">
        <v>8</v>
      </c>
      <c r="M24" s="18">
        <v>9</v>
      </c>
      <c r="N24" s="3">
        <v>10</v>
      </c>
      <c r="O24" s="523"/>
      <c r="P24" s="549"/>
      <c r="Q24" s="548"/>
      <c r="R24" s="19"/>
      <c r="S24" s="6"/>
      <c r="T24" s="6"/>
      <c r="U24" s="25"/>
      <c r="V24" s="25"/>
    </row>
    <row r="25" spans="1:22" ht="21.75" customHeight="1">
      <c r="A25" s="757" t="s">
        <v>11</v>
      </c>
      <c r="B25" s="485"/>
      <c r="C25" s="485"/>
      <c r="D25" s="486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813">
        <f>SUM(E25:O25)</f>
        <v>0</v>
      </c>
      <c r="Q25" s="814"/>
      <c r="R25" s="20"/>
      <c r="S25" s="8"/>
      <c r="T25" s="17"/>
      <c r="U25" s="25"/>
      <c r="V25" s="25"/>
    </row>
    <row r="26" spans="1:22" ht="4.5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840"/>
    </row>
    <row r="27" spans="1:22" ht="12.75" customHeight="1">
      <c r="A27" s="786" t="s">
        <v>24</v>
      </c>
      <c r="B27" s="787"/>
      <c r="C27" s="787"/>
      <c r="D27" s="787"/>
      <c r="E27" s="787"/>
      <c r="F27" s="788"/>
      <c r="G27" s="830" t="str">
        <f>(C7)</f>
        <v>Captain
Name</v>
      </c>
      <c r="H27" s="831"/>
      <c r="I27" s="779">
        <f>(C8)</f>
        <v>0</v>
      </c>
      <c r="J27" s="780"/>
      <c r="K27" s="779">
        <f>(C9)</f>
        <v>0</v>
      </c>
      <c r="L27" s="780"/>
      <c r="M27" s="779">
        <f>(C10)</f>
        <v>0</v>
      </c>
      <c r="N27" s="780"/>
      <c r="O27" s="522" t="s">
        <v>6</v>
      </c>
      <c r="P27" s="547" t="s">
        <v>23</v>
      </c>
      <c r="Q27" s="548"/>
      <c r="R27" s="8"/>
      <c r="S27" s="6"/>
      <c r="T27" s="6"/>
      <c r="U27" s="552"/>
      <c r="V27" s="840"/>
    </row>
    <row r="28" spans="1:22" ht="12.75" customHeight="1">
      <c r="A28" s="789"/>
      <c r="B28" s="790"/>
      <c r="C28" s="790"/>
      <c r="D28" s="790"/>
      <c r="E28" s="790"/>
      <c r="F28" s="791"/>
      <c r="G28" s="832"/>
      <c r="H28" s="833"/>
      <c r="I28" s="781"/>
      <c r="J28" s="782"/>
      <c r="K28" s="781"/>
      <c r="L28" s="782"/>
      <c r="M28" s="781"/>
      <c r="N28" s="782"/>
      <c r="O28" s="523"/>
      <c r="P28" s="549"/>
      <c r="Q28" s="548"/>
      <c r="R28" s="8"/>
      <c r="S28" s="6"/>
      <c r="T28" s="6"/>
      <c r="U28" s="554"/>
      <c r="V28" s="841"/>
    </row>
    <row r="29" spans="1:22" ht="21.75" customHeight="1">
      <c r="A29" s="757" t="s">
        <v>11</v>
      </c>
      <c r="B29" s="485"/>
      <c r="C29" s="485"/>
      <c r="D29" s="485"/>
      <c r="E29" s="485"/>
      <c r="F29" s="486"/>
      <c r="G29" s="566">
        <v>0</v>
      </c>
      <c r="H29" s="567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813">
        <f>SUM(G29:M29)-MIN(G29:M29)+O29</f>
        <v>0</v>
      </c>
      <c r="Q29" s="814"/>
      <c r="S29" s="9"/>
      <c r="T29" s="8"/>
      <c r="U29" s="568" t="s">
        <v>14</v>
      </c>
      <c r="V29" s="838"/>
    </row>
    <row r="30" spans="1:22" ht="4.5" customHeight="1">
      <c r="A30" s="551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839"/>
    </row>
    <row r="31" spans="1:22" ht="11.25" customHeight="1">
      <c r="A31" s="786" t="s">
        <v>27</v>
      </c>
      <c r="B31" s="787"/>
      <c r="C31" s="787"/>
      <c r="D31" s="787"/>
      <c r="E31" s="787"/>
      <c r="F31" s="788"/>
      <c r="G31" s="830" t="str">
        <f>(C7)</f>
        <v>Captain
Name</v>
      </c>
      <c r="H31" s="831"/>
      <c r="I31" s="779">
        <f>(C8)</f>
        <v>0</v>
      </c>
      <c r="J31" s="780"/>
      <c r="K31" s="779">
        <f>(C9)</f>
        <v>0</v>
      </c>
      <c r="L31" s="780"/>
      <c r="M31" s="779">
        <f>(C10)</f>
        <v>0</v>
      </c>
      <c r="N31" s="780"/>
      <c r="O31" s="522" t="s">
        <v>6</v>
      </c>
      <c r="P31" s="547" t="s">
        <v>25</v>
      </c>
      <c r="Q31" s="548"/>
      <c r="R31" s="12"/>
      <c r="S31" s="6"/>
      <c r="T31" s="6"/>
      <c r="U31" s="570"/>
      <c r="V31" s="839"/>
    </row>
    <row r="32" spans="1:22" ht="12.75" customHeight="1">
      <c r="A32" s="789"/>
      <c r="B32" s="790"/>
      <c r="C32" s="790"/>
      <c r="D32" s="790"/>
      <c r="E32" s="790"/>
      <c r="F32" s="791"/>
      <c r="G32" s="832"/>
      <c r="H32" s="833"/>
      <c r="I32" s="781"/>
      <c r="J32" s="782"/>
      <c r="K32" s="781"/>
      <c r="L32" s="782"/>
      <c r="M32" s="781"/>
      <c r="N32" s="782"/>
      <c r="O32" s="523"/>
      <c r="P32" s="549"/>
      <c r="Q32" s="548"/>
      <c r="R32" s="12"/>
      <c r="S32" s="6"/>
      <c r="T32" s="6"/>
      <c r="U32" s="834">
        <f>SUM(V11+S21+P25+P29+P33)</f>
        <v>0</v>
      </c>
      <c r="V32" s="835"/>
    </row>
    <row r="33" spans="1:22" ht="21.75" customHeight="1">
      <c r="A33" s="757" t="s">
        <v>11</v>
      </c>
      <c r="B33" s="485"/>
      <c r="C33" s="485"/>
      <c r="D33" s="485"/>
      <c r="E33" s="485"/>
      <c r="F33" s="486"/>
      <c r="G33" s="566">
        <v>0</v>
      </c>
      <c r="H33" s="567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813">
        <f>SUM(G33:M33)-MIN(G33:M33)+O33</f>
        <v>0</v>
      </c>
      <c r="Q33" s="814"/>
      <c r="R33" s="13"/>
      <c r="S33" s="9"/>
      <c r="T33" s="8"/>
      <c r="U33" s="836"/>
      <c r="V33" s="837"/>
    </row>
    <row r="34" spans="1:22" ht="13.5" customHeight="1">
      <c r="A34" s="812" t="s">
        <v>36</v>
      </c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</row>
    <row r="35" spans="1:22" ht="13.5" customHeight="1">
      <c r="A35" s="577" t="s">
        <v>32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</row>
    <row r="36" spans="1:22" ht="12.75">
      <c r="A36" s="802" t="s">
        <v>3</v>
      </c>
      <c r="B36" s="815"/>
      <c r="C36" s="815"/>
      <c r="D36" s="815"/>
      <c r="E36" s="815"/>
      <c r="F36" s="815"/>
      <c r="G36" s="815"/>
      <c r="H36" s="816"/>
      <c r="I36" s="802" t="s">
        <v>26</v>
      </c>
      <c r="J36" s="803"/>
      <c r="K36" s="806"/>
      <c r="L36" s="802" t="s">
        <v>20</v>
      </c>
      <c r="M36" s="808">
        <f>division</f>
        <v>0</v>
      </c>
      <c r="N36" s="809"/>
      <c r="O36" s="795" t="s">
        <v>22</v>
      </c>
      <c r="P36" s="797" t="str">
        <f>section5</f>
        <v>ENTER STATION NAMES AND BARN NAMES HERE</v>
      </c>
      <c r="Q36" s="825"/>
      <c r="R36" s="825"/>
      <c r="S36" s="825"/>
      <c r="T36" s="825"/>
      <c r="U36" s="825"/>
      <c r="V36" s="826"/>
    </row>
    <row r="37" spans="1:22" ht="12.75">
      <c r="A37" s="804"/>
      <c r="B37" s="817"/>
      <c r="C37" s="817"/>
      <c r="D37" s="817"/>
      <c r="E37" s="817"/>
      <c r="F37" s="817"/>
      <c r="G37" s="817"/>
      <c r="H37" s="818"/>
      <c r="I37" s="804"/>
      <c r="J37" s="805"/>
      <c r="K37" s="807"/>
      <c r="L37" s="804"/>
      <c r="M37" s="810"/>
      <c r="N37" s="811"/>
      <c r="O37" s="796"/>
      <c r="P37" s="798"/>
      <c r="Q37" s="827"/>
      <c r="R37" s="827"/>
      <c r="S37" s="827"/>
      <c r="T37" s="827"/>
      <c r="U37" s="827"/>
      <c r="V37" s="828"/>
    </row>
    <row r="38" spans="1:22" ht="4.5" customHeight="1">
      <c r="A38" s="551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</row>
    <row r="39" spans="1:22" ht="12.75">
      <c r="A39" s="757" t="s">
        <v>1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6"/>
    </row>
    <row r="40" spans="1:22" ht="18" customHeight="1">
      <c r="A40" s="522" t="s">
        <v>0</v>
      </c>
      <c r="B40" s="515" t="s">
        <v>21</v>
      </c>
      <c r="C40" s="517" t="s">
        <v>4</v>
      </c>
      <c r="D40" s="518"/>
      <c r="E40" s="519"/>
      <c r="F40" s="522" t="s">
        <v>5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1" t="s">
        <v>30</v>
      </c>
      <c r="S40" s="21" t="s">
        <v>30</v>
      </c>
      <c r="T40" s="21" t="s">
        <v>30</v>
      </c>
      <c r="U40" s="522" t="s">
        <v>6</v>
      </c>
      <c r="V40" s="2" t="s">
        <v>19</v>
      </c>
    </row>
    <row r="41" spans="1:22" ht="13.5" customHeight="1">
      <c r="A41" s="523"/>
      <c r="B41" s="516"/>
      <c r="C41" s="520"/>
      <c r="D41" s="508"/>
      <c r="E41" s="521"/>
      <c r="F41" s="523"/>
      <c r="G41" s="3">
        <v>1</v>
      </c>
      <c r="H41" s="3">
        <v>2</v>
      </c>
      <c r="I41" s="3">
        <v>3</v>
      </c>
      <c r="J41" s="3">
        <v>4</v>
      </c>
      <c r="K41" s="3">
        <v>5</v>
      </c>
      <c r="L41" s="3">
        <v>6</v>
      </c>
      <c r="M41" s="3">
        <v>7</v>
      </c>
      <c r="N41" s="3">
        <v>8</v>
      </c>
      <c r="O41" s="3">
        <v>9</v>
      </c>
      <c r="P41" s="3">
        <v>10</v>
      </c>
      <c r="Q41" s="3">
        <v>11</v>
      </c>
      <c r="R41" s="3">
        <v>1</v>
      </c>
      <c r="S41" s="3">
        <v>2</v>
      </c>
      <c r="T41" s="3">
        <v>3</v>
      </c>
      <c r="U41" s="523"/>
      <c r="V41" s="10" t="s">
        <v>7</v>
      </c>
    </row>
    <row r="42" spans="1:22" ht="22.5" customHeight="1">
      <c r="A42" s="4"/>
      <c r="B42" s="4"/>
      <c r="C42" s="792" t="s">
        <v>33</v>
      </c>
      <c r="D42" s="793"/>
      <c r="E42" s="794"/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822"/>
      <c r="S42" s="822"/>
      <c r="T42" s="822"/>
      <c r="U42" s="22">
        <v>0</v>
      </c>
      <c r="V42" s="11" t="s">
        <v>8</v>
      </c>
    </row>
    <row r="43" spans="1:22" ht="22.5" customHeight="1">
      <c r="A43" s="5"/>
      <c r="B43" s="5"/>
      <c r="C43" s="768"/>
      <c r="D43" s="769"/>
      <c r="E43" s="770"/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823"/>
      <c r="S43" s="823"/>
      <c r="T43" s="823"/>
      <c r="U43" s="22">
        <v>0</v>
      </c>
      <c r="V43" s="11" t="s">
        <v>7</v>
      </c>
    </row>
    <row r="44" spans="1:22" ht="22.5" customHeight="1">
      <c r="A44" s="5"/>
      <c r="B44" s="5"/>
      <c r="C44" s="768"/>
      <c r="D44" s="769"/>
      <c r="E44" s="770"/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823"/>
      <c r="S44" s="823"/>
      <c r="T44" s="823"/>
      <c r="U44" s="22">
        <v>0</v>
      </c>
      <c r="V44" s="11" t="s">
        <v>9</v>
      </c>
    </row>
    <row r="45" spans="1:22" ht="22.5" customHeight="1">
      <c r="A45" s="5"/>
      <c r="B45" s="5"/>
      <c r="C45" s="768"/>
      <c r="D45" s="769"/>
      <c r="E45" s="770"/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824"/>
      <c r="S45" s="824"/>
      <c r="T45" s="824"/>
      <c r="U45" s="22">
        <v>0</v>
      </c>
      <c r="V45" s="11" t="s">
        <v>10</v>
      </c>
    </row>
    <row r="46" spans="1:22" ht="21.75" customHeight="1">
      <c r="A46" s="757" t="s">
        <v>11</v>
      </c>
      <c r="B46" s="485"/>
      <c r="C46" s="485"/>
      <c r="D46" s="485"/>
      <c r="E46" s="486"/>
      <c r="F46" s="23">
        <f>SUM(F42:F45)</f>
        <v>0</v>
      </c>
      <c r="G46" s="23">
        <f aca="true" t="shared" si="2" ref="G46:Q46">SUM(G42:G45)-MIN(G42:G45)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37">
        <f>SUM(R42:R45)</f>
        <v>0</v>
      </c>
      <c r="S46" s="37">
        <f>SUM(S42:S45)</f>
        <v>0</v>
      </c>
      <c r="T46" s="37">
        <f>SUM(T42:T45)</f>
        <v>0</v>
      </c>
      <c r="U46" s="23">
        <f>SUM(U42:U45)</f>
        <v>0</v>
      </c>
      <c r="V46" s="34">
        <f>SUM(F46:U46)</f>
        <v>0</v>
      </c>
    </row>
    <row r="47" spans="1:22" ht="4.5" customHeight="1">
      <c r="A47" s="518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</row>
    <row r="48" spans="1:22" ht="12.75">
      <c r="A48" s="757" t="s">
        <v>15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1"/>
      <c r="U48" s="26"/>
      <c r="V48" s="24"/>
    </row>
    <row r="49" spans="1:22" ht="15" customHeight="1">
      <c r="A49" s="819" t="s">
        <v>0</v>
      </c>
      <c r="B49" s="476" t="s">
        <v>21</v>
      </c>
      <c r="C49" s="477" t="s">
        <v>4</v>
      </c>
      <c r="D49" s="478"/>
      <c r="E49" s="475"/>
      <c r="F49" s="472" t="s">
        <v>34</v>
      </c>
      <c r="G49" s="522" t="s">
        <v>5</v>
      </c>
      <c r="H49" s="474">
        <f>stall1</f>
        <v>0</v>
      </c>
      <c r="I49" s="470"/>
      <c r="J49" s="474">
        <f>stall2</f>
        <v>0</v>
      </c>
      <c r="K49" s="470"/>
      <c r="L49" s="474">
        <f>stall3</f>
        <v>0</v>
      </c>
      <c r="M49" s="470"/>
      <c r="N49" s="474">
        <f>stall4</f>
        <v>0</v>
      </c>
      <c r="O49" s="470"/>
      <c r="P49" s="474">
        <f>stall5</f>
        <v>0</v>
      </c>
      <c r="Q49" s="470"/>
      <c r="R49" s="465" t="s">
        <v>6</v>
      </c>
      <c r="S49" s="517" t="s">
        <v>18</v>
      </c>
      <c r="T49" s="519"/>
      <c r="U49" s="27"/>
      <c r="V49" s="6"/>
    </row>
    <row r="50" spans="1:22" ht="13.5" customHeight="1">
      <c r="A50" s="523"/>
      <c r="B50" s="516"/>
      <c r="C50" s="520"/>
      <c r="D50" s="508"/>
      <c r="E50" s="521"/>
      <c r="F50" s="473"/>
      <c r="G50" s="523"/>
      <c r="H50" s="471"/>
      <c r="I50" s="464"/>
      <c r="J50" s="471"/>
      <c r="K50" s="464"/>
      <c r="L50" s="471"/>
      <c r="M50" s="464"/>
      <c r="N50" s="471"/>
      <c r="O50" s="464"/>
      <c r="P50" s="471"/>
      <c r="Q50" s="464"/>
      <c r="R50" s="466"/>
      <c r="S50" s="477"/>
      <c r="T50" s="475"/>
      <c r="U50" s="27"/>
      <c r="V50" s="6"/>
    </row>
    <row r="51" spans="1:22" ht="22.5" customHeight="1">
      <c r="A51" s="14">
        <f aca="true" t="shared" si="3" ref="A51:C54">(A42)</f>
        <v>0</v>
      </c>
      <c r="B51" s="14">
        <f t="shared" si="3"/>
        <v>0</v>
      </c>
      <c r="C51" s="783" t="str">
        <f t="shared" si="3"/>
        <v>Captain
Name</v>
      </c>
      <c r="D51" s="784"/>
      <c r="E51" s="785"/>
      <c r="F51" s="33" t="s">
        <v>35</v>
      </c>
      <c r="G51" s="22">
        <v>0</v>
      </c>
      <c r="H51" s="531">
        <v>0</v>
      </c>
      <c r="I51" s="532"/>
      <c r="J51" s="531">
        <v>0</v>
      </c>
      <c r="K51" s="532"/>
      <c r="L51" s="531">
        <v>0</v>
      </c>
      <c r="M51" s="532"/>
      <c r="N51" s="531">
        <v>0</v>
      </c>
      <c r="O51" s="532"/>
      <c r="P51" s="531">
        <v>0</v>
      </c>
      <c r="Q51" s="532"/>
      <c r="R51" s="22">
        <v>0</v>
      </c>
      <c r="S51" s="460" t="s">
        <v>7</v>
      </c>
      <c r="T51" s="829"/>
      <c r="U51" s="20"/>
      <c r="V51" s="28"/>
    </row>
    <row r="52" spans="1:22" ht="22.5" customHeight="1">
      <c r="A52" s="14">
        <f t="shared" si="3"/>
        <v>0</v>
      </c>
      <c r="B52" s="14">
        <f t="shared" si="3"/>
        <v>0</v>
      </c>
      <c r="C52" s="799">
        <f t="shared" si="3"/>
        <v>0</v>
      </c>
      <c r="D52" s="800"/>
      <c r="E52" s="801"/>
      <c r="F52" s="33" t="s">
        <v>35</v>
      </c>
      <c r="G52" s="22">
        <v>0</v>
      </c>
      <c r="H52" s="531">
        <v>0</v>
      </c>
      <c r="I52" s="532"/>
      <c r="J52" s="531">
        <v>0</v>
      </c>
      <c r="K52" s="532"/>
      <c r="L52" s="531">
        <v>0</v>
      </c>
      <c r="M52" s="532"/>
      <c r="N52" s="531">
        <v>0</v>
      </c>
      <c r="O52" s="532"/>
      <c r="P52" s="531">
        <v>0</v>
      </c>
      <c r="Q52" s="532"/>
      <c r="R52" s="22">
        <v>0</v>
      </c>
      <c r="S52" s="460" t="s">
        <v>8</v>
      </c>
      <c r="T52" s="829"/>
      <c r="U52" s="20"/>
      <c r="V52" s="28"/>
    </row>
    <row r="53" spans="1:22" ht="22.5" customHeight="1">
      <c r="A53" s="14">
        <f t="shared" si="3"/>
        <v>0</v>
      </c>
      <c r="B53" s="14">
        <f t="shared" si="3"/>
        <v>0</v>
      </c>
      <c r="C53" s="799">
        <f t="shared" si="3"/>
        <v>0</v>
      </c>
      <c r="D53" s="800"/>
      <c r="E53" s="801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7</v>
      </c>
      <c r="T53" s="829"/>
      <c r="U53" s="20"/>
      <c r="V53" s="28"/>
    </row>
    <row r="54" spans="1:22" ht="22.5" customHeight="1">
      <c r="A54" s="14">
        <f t="shared" si="3"/>
        <v>0</v>
      </c>
      <c r="B54" s="14">
        <f t="shared" si="3"/>
        <v>0</v>
      </c>
      <c r="C54" s="799">
        <f t="shared" si="3"/>
        <v>0</v>
      </c>
      <c r="D54" s="800"/>
      <c r="E54" s="801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9</v>
      </c>
      <c r="T54" s="829"/>
      <c r="U54" s="20"/>
      <c r="V54" s="28"/>
    </row>
    <row r="55" spans="1:22" ht="22.5" customHeight="1">
      <c r="A55" s="757" t="s">
        <v>16</v>
      </c>
      <c r="B55" s="485"/>
      <c r="C55" s="485"/>
      <c r="D55" s="485"/>
      <c r="E55" s="486"/>
      <c r="F55" s="32"/>
      <c r="G55" s="32"/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32"/>
      <c r="S55" s="460" t="s">
        <v>10</v>
      </c>
      <c r="T55" s="829"/>
      <c r="U55" s="29"/>
      <c r="V55" s="7"/>
    </row>
    <row r="56" spans="1:22" ht="21.75" customHeight="1">
      <c r="A56" s="757" t="s">
        <v>11</v>
      </c>
      <c r="B56" s="485"/>
      <c r="C56" s="485"/>
      <c r="D56" s="485"/>
      <c r="E56" s="486"/>
      <c r="F56" s="32"/>
      <c r="G56" s="23">
        <f>SUM(G51:G54)</f>
        <v>0</v>
      </c>
      <c r="H56" s="535">
        <f>SUM(H51:H54)-MIN(H51:H54)+H55</f>
        <v>0</v>
      </c>
      <c r="I56" s="536">
        <f>SUM(I52:I55)-MIN(I52:I55)</f>
        <v>0</v>
      </c>
      <c r="J56" s="535">
        <f>SUM(J51:J54)-MIN(J51:J54)+J55</f>
        <v>0</v>
      </c>
      <c r="K56" s="536">
        <f>SUM(K52:K55)-MIN(K52:K55)</f>
        <v>0</v>
      </c>
      <c r="L56" s="535">
        <f>SUM(L51:L54)-MIN(L51:L54)+L55</f>
        <v>0</v>
      </c>
      <c r="M56" s="536">
        <f>SUM(M52:M55)-MIN(M52:M55)</f>
        <v>0</v>
      </c>
      <c r="N56" s="535">
        <f>SUM(N51:N54)-MIN(N51:N54)+N55</f>
        <v>0</v>
      </c>
      <c r="O56" s="536">
        <f>SUM(O52:O55)-MIN(O52:O55)</f>
        <v>0</v>
      </c>
      <c r="P56" s="535">
        <f>SUM(P51:P54)-MIN(P51:P54)+P55</f>
        <v>0</v>
      </c>
      <c r="Q56" s="536">
        <f>SUM(Q52:Q55)-MIN(Q52:Q55)</f>
        <v>0</v>
      </c>
      <c r="R56" s="23">
        <f>SUM(R51:R54)</f>
        <v>0</v>
      </c>
      <c r="S56" s="813">
        <f>SUM(G56:R56)</f>
        <v>0</v>
      </c>
      <c r="T56" s="814"/>
      <c r="U56" s="30"/>
      <c r="V56" s="31"/>
    </row>
    <row r="57" spans="1:22" ht="4.5" customHeight="1">
      <c r="A57" s="478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</row>
    <row r="58" spans="1:22" ht="12" customHeight="1">
      <c r="A58" s="786" t="s">
        <v>31</v>
      </c>
      <c r="B58" s="787"/>
      <c r="C58" s="787"/>
      <c r="D58" s="788"/>
      <c r="E58" s="2" t="s">
        <v>12</v>
      </c>
      <c r="F58" s="2" t="s">
        <v>12</v>
      </c>
      <c r="G58" s="16" t="s">
        <v>12</v>
      </c>
      <c r="H58" s="2" t="s">
        <v>12</v>
      </c>
      <c r="I58" s="16" t="s">
        <v>12</v>
      </c>
      <c r="J58" s="2" t="s">
        <v>12</v>
      </c>
      <c r="K58" s="16" t="s">
        <v>12</v>
      </c>
      <c r="L58" s="16" t="s">
        <v>12</v>
      </c>
      <c r="M58" s="16" t="s">
        <v>12</v>
      </c>
      <c r="N58" s="2" t="s">
        <v>12</v>
      </c>
      <c r="O58" s="522" t="s">
        <v>6</v>
      </c>
      <c r="P58" s="547" t="s">
        <v>29</v>
      </c>
      <c r="Q58" s="548"/>
      <c r="R58" s="19"/>
      <c r="S58" s="6"/>
      <c r="T58" s="6"/>
      <c r="U58" s="6"/>
      <c r="V58" s="6"/>
    </row>
    <row r="59" spans="1:22" ht="12" customHeight="1">
      <c r="A59" s="789"/>
      <c r="B59" s="790"/>
      <c r="C59" s="790"/>
      <c r="D59" s="791"/>
      <c r="E59" s="3">
        <v>1</v>
      </c>
      <c r="F59" s="3">
        <v>2</v>
      </c>
      <c r="G59" s="3">
        <v>3</v>
      </c>
      <c r="H59" s="3">
        <v>4</v>
      </c>
      <c r="I59" s="18">
        <v>5</v>
      </c>
      <c r="J59" s="3">
        <v>6</v>
      </c>
      <c r="K59" s="3">
        <v>7</v>
      </c>
      <c r="L59" s="3">
        <v>8</v>
      </c>
      <c r="M59" s="18">
        <v>9</v>
      </c>
      <c r="N59" s="3">
        <v>10</v>
      </c>
      <c r="O59" s="523"/>
      <c r="P59" s="549"/>
      <c r="Q59" s="548"/>
      <c r="R59" s="19"/>
      <c r="S59" s="6"/>
      <c r="T59" s="6"/>
      <c r="U59" s="25"/>
      <c r="V59" s="25"/>
    </row>
    <row r="60" spans="1:22" ht="21.75" customHeight="1">
      <c r="A60" s="757" t="s">
        <v>11</v>
      </c>
      <c r="B60" s="485"/>
      <c r="C60" s="485"/>
      <c r="D60" s="486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813">
        <f>SUM(E60:O60)</f>
        <v>0</v>
      </c>
      <c r="Q60" s="814"/>
      <c r="R60" s="20"/>
      <c r="S60" s="8"/>
      <c r="T60" s="17"/>
      <c r="U60" s="25"/>
      <c r="V60" s="25"/>
    </row>
    <row r="61" spans="1:22" ht="4.5" customHeight="1">
      <c r="A61" s="551"/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6"/>
      <c r="S61" s="6"/>
      <c r="T61" s="6"/>
      <c r="U61" s="552" t="s">
        <v>13</v>
      </c>
      <c r="V61" s="840"/>
    </row>
    <row r="62" spans="1:22" ht="12.75" customHeight="1">
      <c r="A62" s="786" t="s">
        <v>24</v>
      </c>
      <c r="B62" s="787"/>
      <c r="C62" s="787"/>
      <c r="D62" s="787"/>
      <c r="E62" s="787"/>
      <c r="F62" s="788"/>
      <c r="G62" s="830" t="str">
        <f>(C42)</f>
        <v>Captain
Name</v>
      </c>
      <c r="H62" s="831"/>
      <c r="I62" s="779">
        <f>(C43)</f>
        <v>0</v>
      </c>
      <c r="J62" s="780"/>
      <c r="K62" s="779">
        <f>(C44)</f>
        <v>0</v>
      </c>
      <c r="L62" s="780"/>
      <c r="M62" s="779">
        <f>(C45)</f>
        <v>0</v>
      </c>
      <c r="N62" s="780"/>
      <c r="O62" s="522" t="s">
        <v>6</v>
      </c>
      <c r="P62" s="547" t="s">
        <v>23</v>
      </c>
      <c r="Q62" s="548"/>
      <c r="R62" s="8"/>
      <c r="S62" s="6"/>
      <c r="T62" s="6"/>
      <c r="U62" s="552"/>
      <c r="V62" s="840"/>
    </row>
    <row r="63" spans="1:22" ht="12.75" customHeight="1">
      <c r="A63" s="789"/>
      <c r="B63" s="790"/>
      <c r="C63" s="790"/>
      <c r="D63" s="790"/>
      <c r="E63" s="790"/>
      <c r="F63" s="791"/>
      <c r="G63" s="832"/>
      <c r="H63" s="833"/>
      <c r="I63" s="781"/>
      <c r="J63" s="782"/>
      <c r="K63" s="781"/>
      <c r="L63" s="782"/>
      <c r="M63" s="781"/>
      <c r="N63" s="782"/>
      <c r="O63" s="523"/>
      <c r="P63" s="549"/>
      <c r="Q63" s="548"/>
      <c r="R63" s="8"/>
      <c r="S63" s="6"/>
      <c r="T63" s="6"/>
      <c r="U63" s="554"/>
      <c r="V63" s="841"/>
    </row>
    <row r="64" spans="1:22" ht="21.75" customHeight="1">
      <c r="A64" s="757" t="s">
        <v>11</v>
      </c>
      <c r="B64" s="485"/>
      <c r="C64" s="485"/>
      <c r="D64" s="485"/>
      <c r="E64" s="485"/>
      <c r="F64" s="486"/>
      <c r="G64" s="566">
        <v>0</v>
      </c>
      <c r="H64" s="567"/>
      <c r="I64" s="566">
        <v>0</v>
      </c>
      <c r="J64" s="567"/>
      <c r="K64" s="566">
        <v>0</v>
      </c>
      <c r="L64" s="567"/>
      <c r="M64" s="566">
        <v>0</v>
      </c>
      <c r="N64" s="567"/>
      <c r="O64" s="15">
        <v>0</v>
      </c>
      <c r="P64" s="813">
        <f>SUM(G64:M64)-MIN(G64:M64)+O64</f>
        <v>0</v>
      </c>
      <c r="Q64" s="814"/>
      <c r="S64" s="9"/>
      <c r="T64" s="8"/>
      <c r="U64" s="568" t="s">
        <v>14</v>
      </c>
      <c r="V64" s="838"/>
    </row>
    <row r="65" spans="1:22" ht="4.5" customHeight="1">
      <c r="A65" s="551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6"/>
      <c r="S65" s="6"/>
      <c r="T65" s="6"/>
      <c r="U65" s="570"/>
      <c r="V65" s="839"/>
    </row>
    <row r="66" spans="1:22" ht="11.25" customHeight="1">
      <c r="A66" s="786" t="s">
        <v>27</v>
      </c>
      <c r="B66" s="787"/>
      <c r="C66" s="787"/>
      <c r="D66" s="787"/>
      <c r="E66" s="787"/>
      <c r="F66" s="788"/>
      <c r="G66" s="830" t="str">
        <f>(C42)</f>
        <v>Captain
Name</v>
      </c>
      <c r="H66" s="831"/>
      <c r="I66" s="779">
        <f>(C43)</f>
        <v>0</v>
      </c>
      <c r="J66" s="780"/>
      <c r="K66" s="779">
        <f>(C44)</f>
        <v>0</v>
      </c>
      <c r="L66" s="780"/>
      <c r="M66" s="779">
        <f>(C45)</f>
        <v>0</v>
      </c>
      <c r="N66" s="780"/>
      <c r="O66" s="522" t="s">
        <v>6</v>
      </c>
      <c r="P66" s="547" t="s">
        <v>25</v>
      </c>
      <c r="Q66" s="548"/>
      <c r="R66" s="12"/>
      <c r="S66" s="6"/>
      <c r="T66" s="6"/>
      <c r="U66" s="570"/>
      <c r="V66" s="839"/>
    </row>
    <row r="67" spans="1:22" ht="12.75" customHeight="1">
      <c r="A67" s="789"/>
      <c r="B67" s="790"/>
      <c r="C67" s="790"/>
      <c r="D67" s="790"/>
      <c r="E67" s="790"/>
      <c r="F67" s="791"/>
      <c r="G67" s="832"/>
      <c r="H67" s="833"/>
      <c r="I67" s="781"/>
      <c r="J67" s="782"/>
      <c r="K67" s="781"/>
      <c r="L67" s="782"/>
      <c r="M67" s="781"/>
      <c r="N67" s="782"/>
      <c r="O67" s="523"/>
      <c r="P67" s="549"/>
      <c r="Q67" s="548"/>
      <c r="R67" s="12"/>
      <c r="S67" s="6"/>
      <c r="T67" s="6"/>
      <c r="U67" s="834">
        <f>SUM(V46+S56+P60+P64+P68)</f>
        <v>0</v>
      </c>
      <c r="V67" s="835"/>
    </row>
    <row r="68" spans="1:22" ht="21.75" customHeight="1">
      <c r="A68" s="757" t="s">
        <v>11</v>
      </c>
      <c r="B68" s="485"/>
      <c r="C68" s="485"/>
      <c r="D68" s="485"/>
      <c r="E68" s="485"/>
      <c r="F68" s="486"/>
      <c r="G68" s="566">
        <v>0</v>
      </c>
      <c r="H68" s="567"/>
      <c r="I68" s="566">
        <v>0</v>
      </c>
      <c r="J68" s="567"/>
      <c r="K68" s="566">
        <v>0</v>
      </c>
      <c r="L68" s="567"/>
      <c r="M68" s="566">
        <v>0</v>
      </c>
      <c r="N68" s="567"/>
      <c r="O68" s="15">
        <v>0</v>
      </c>
      <c r="P68" s="813">
        <f>SUM(G68:M68)-MIN(G68:M68)+O68</f>
        <v>0</v>
      </c>
      <c r="Q68" s="814"/>
      <c r="R68" s="13"/>
      <c r="S68" s="9"/>
      <c r="T68" s="8"/>
      <c r="U68" s="836"/>
      <c r="V68" s="837"/>
    </row>
    <row r="69" spans="1:22" ht="13.5" customHeight="1">
      <c r="A69" s="812" t="s">
        <v>36</v>
      </c>
      <c r="B69" s="812"/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</row>
    <row r="70" spans="1:22" ht="13.5" customHeight="1">
      <c r="A70" s="577" t="s">
        <v>32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</row>
    <row r="71" spans="1:22" ht="12.75">
      <c r="A71" s="802" t="s">
        <v>3</v>
      </c>
      <c r="B71" s="815"/>
      <c r="C71" s="815"/>
      <c r="D71" s="815"/>
      <c r="E71" s="815"/>
      <c r="F71" s="815"/>
      <c r="G71" s="815"/>
      <c r="H71" s="816"/>
      <c r="I71" s="802" t="s">
        <v>26</v>
      </c>
      <c r="J71" s="803"/>
      <c r="K71" s="806"/>
      <c r="L71" s="802" t="s">
        <v>20</v>
      </c>
      <c r="M71" s="808">
        <f>division</f>
        <v>0</v>
      </c>
      <c r="N71" s="809"/>
      <c r="O71" s="795" t="s">
        <v>22</v>
      </c>
      <c r="P71" s="797" t="str">
        <f>section5</f>
        <v>ENTER STATION NAMES AND BARN NAMES HERE</v>
      </c>
      <c r="Q71" s="825"/>
      <c r="R71" s="825"/>
      <c r="S71" s="825"/>
      <c r="T71" s="825"/>
      <c r="U71" s="825"/>
      <c r="V71" s="826"/>
    </row>
    <row r="72" spans="1:22" ht="12.75">
      <c r="A72" s="804"/>
      <c r="B72" s="817"/>
      <c r="C72" s="817"/>
      <c r="D72" s="817"/>
      <c r="E72" s="817"/>
      <c r="F72" s="817"/>
      <c r="G72" s="817"/>
      <c r="H72" s="818"/>
      <c r="I72" s="804"/>
      <c r="J72" s="805"/>
      <c r="K72" s="807"/>
      <c r="L72" s="804"/>
      <c r="M72" s="810"/>
      <c r="N72" s="811"/>
      <c r="O72" s="796"/>
      <c r="P72" s="798"/>
      <c r="Q72" s="827"/>
      <c r="R72" s="827"/>
      <c r="S72" s="827"/>
      <c r="T72" s="827"/>
      <c r="U72" s="827"/>
      <c r="V72" s="828"/>
    </row>
    <row r="73" spans="1:22" ht="4.5" customHeight="1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</row>
    <row r="74" spans="1:22" ht="12.75">
      <c r="A74" s="757" t="s">
        <v>1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6"/>
    </row>
    <row r="75" spans="1:22" ht="18" customHeight="1">
      <c r="A75" s="522" t="s">
        <v>0</v>
      </c>
      <c r="B75" s="515" t="s">
        <v>21</v>
      </c>
      <c r="C75" s="517" t="s">
        <v>4</v>
      </c>
      <c r="D75" s="518"/>
      <c r="E75" s="519"/>
      <c r="F75" s="522" t="s">
        <v>5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1" t="s">
        <v>30</v>
      </c>
      <c r="S75" s="21" t="s">
        <v>30</v>
      </c>
      <c r="T75" s="21" t="s">
        <v>30</v>
      </c>
      <c r="U75" s="522" t="s">
        <v>6</v>
      </c>
      <c r="V75" s="2" t="s">
        <v>19</v>
      </c>
    </row>
    <row r="76" spans="1:22" ht="13.5" customHeight="1">
      <c r="A76" s="523"/>
      <c r="B76" s="516"/>
      <c r="C76" s="520"/>
      <c r="D76" s="508"/>
      <c r="E76" s="521"/>
      <c r="F76" s="523"/>
      <c r="G76" s="3">
        <v>1</v>
      </c>
      <c r="H76" s="3">
        <v>2</v>
      </c>
      <c r="I76" s="3">
        <v>3</v>
      </c>
      <c r="J76" s="3">
        <v>4</v>
      </c>
      <c r="K76" s="3">
        <v>5</v>
      </c>
      <c r="L76" s="3">
        <v>6</v>
      </c>
      <c r="M76" s="3">
        <v>7</v>
      </c>
      <c r="N76" s="3">
        <v>8</v>
      </c>
      <c r="O76" s="3">
        <v>9</v>
      </c>
      <c r="P76" s="3">
        <v>10</v>
      </c>
      <c r="Q76" s="3">
        <v>11</v>
      </c>
      <c r="R76" s="3">
        <v>1</v>
      </c>
      <c r="S76" s="3">
        <v>2</v>
      </c>
      <c r="T76" s="3">
        <v>3</v>
      </c>
      <c r="U76" s="523"/>
      <c r="V76" s="10" t="s">
        <v>7</v>
      </c>
    </row>
    <row r="77" spans="1:22" ht="22.5" customHeight="1">
      <c r="A77" s="4"/>
      <c r="B77" s="4"/>
      <c r="C77" s="792" t="s">
        <v>33</v>
      </c>
      <c r="D77" s="793"/>
      <c r="E77" s="794"/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822"/>
      <c r="S77" s="822"/>
      <c r="T77" s="822"/>
      <c r="U77" s="22">
        <v>0</v>
      </c>
      <c r="V77" s="11" t="s">
        <v>8</v>
      </c>
    </row>
    <row r="78" spans="1:22" ht="22.5" customHeight="1">
      <c r="A78" s="5"/>
      <c r="B78" s="5"/>
      <c r="C78" s="768"/>
      <c r="D78" s="769"/>
      <c r="E78" s="770"/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823"/>
      <c r="S78" s="823"/>
      <c r="T78" s="823"/>
      <c r="U78" s="22">
        <v>0</v>
      </c>
      <c r="V78" s="11" t="s">
        <v>7</v>
      </c>
    </row>
    <row r="79" spans="1:22" ht="22.5" customHeight="1">
      <c r="A79" s="5"/>
      <c r="B79" s="5"/>
      <c r="C79" s="768"/>
      <c r="D79" s="769"/>
      <c r="E79" s="770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823"/>
      <c r="S79" s="823"/>
      <c r="T79" s="823"/>
      <c r="U79" s="22">
        <v>0</v>
      </c>
      <c r="V79" s="11" t="s">
        <v>9</v>
      </c>
    </row>
    <row r="80" spans="1:22" ht="22.5" customHeight="1">
      <c r="A80" s="5"/>
      <c r="B80" s="5"/>
      <c r="C80" s="768"/>
      <c r="D80" s="769"/>
      <c r="E80" s="770"/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824"/>
      <c r="S80" s="824"/>
      <c r="T80" s="824"/>
      <c r="U80" s="22">
        <v>0</v>
      </c>
      <c r="V80" s="11" t="s">
        <v>10</v>
      </c>
    </row>
    <row r="81" spans="1:22" ht="21.75" customHeight="1">
      <c r="A81" s="757" t="s">
        <v>11</v>
      </c>
      <c r="B81" s="485"/>
      <c r="C81" s="485"/>
      <c r="D81" s="485"/>
      <c r="E81" s="486"/>
      <c r="F81" s="23">
        <f>SUM(F77:F80)</f>
        <v>0</v>
      </c>
      <c r="G81" s="23">
        <f aca="true" t="shared" si="4" ref="G81:Q81">SUM(G77:G80)-MIN(G77:G80)</f>
        <v>0</v>
      </c>
      <c r="H81" s="23">
        <f t="shared" si="4"/>
        <v>0</v>
      </c>
      <c r="I81" s="23">
        <f t="shared" si="4"/>
        <v>0</v>
      </c>
      <c r="J81" s="23">
        <f t="shared" si="4"/>
        <v>0</v>
      </c>
      <c r="K81" s="23">
        <f t="shared" si="4"/>
        <v>0</v>
      </c>
      <c r="L81" s="23">
        <f t="shared" si="4"/>
        <v>0</v>
      </c>
      <c r="M81" s="23">
        <f t="shared" si="4"/>
        <v>0</v>
      </c>
      <c r="N81" s="23">
        <f t="shared" si="4"/>
        <v>0</v>
      </c>
      <c r="O81" s="23">
        <f t="shared" si="4"/>
        <v>0</v>
      </c>
      <c r="P81" s="23">
        <f t="shared" si="4"/>
        <v>0</v>
      </c>
      <c r="Q81" s="23">
        <f t="shared" si="4"/>
        <v>0</v>
      </c>
      <c r="R81" s="37">
        <f>SUM(R77:R80)</f>
        <v>0</v>
      </c>
      <c r="S81" s="37">
        <f>SUM(S77:S80)</f>
        <v>0</v>
      </c>
      <c r="T81" s="37">
        <f>SUM(T77:T80)</f>
        <v>0</v>
      </c>
      <c r="U81" s="23">
        <f>SUM(U77:U80)</f>
        <v>0</v>
      </c>
      <c r="V81" s="34">
        <f>SUM(F81:U81)</f>
        <v>0</v>
      </c>
    </row>
    <row r="82" spans="1:22" ht="4.5" customHeight="1">
      <c r="A82" s="518"/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</row>
    <row r="83" spans="1:22" ht="12.75">
      <c r="A83" s="757" t="s">
        <v>15</v>
      </c>
      <c r="B83" s="820"/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1"/>
      <c r="U83" s="26"/>
      <c r="V83" s="24"/>
    </row>
    <row r="84" spans="1:22" ht="15" customHeight="1">
      <c r="A84" s="819" t="s">
        <v>0</v>
      </c>
      <c r="B84" s="476" t="s">
        <v>21</v>
      </c>
      <c r="C84" s="477" t="s">
        <v>4</v>
      </c>
      <c r="D84" s="478"/>
      <c r="E84" s="475"/>
      <c r="F84" s="472" t="s">
        <v>34</v>
      </c>
      <c r="G84" s="522" t="s">
        <v>5</v>
      </c>
      <c r="H84" s="474">
        <f>stall1</f>
        <v>0</v>
      </c>
      <c r="I84" s="470"/>
      <c r="J84" s="474">
        <f>stall2</f>
        <v>0</v>
      </c>
      <c r="K84" s="470"/>
      <c r="L84" s="474">
        <f>stall3</f>
        <v>0</v>
      </c>
      <c r="M84" s="470"/>
      <c r="N84" s="474">
        <f>stall4</f>
        <v>0</v>
      </c>
      <c r="O84" s="470"/>
      <c r="P84" s="474">
        <f>stall5</f>
        <v>0</v>
      </c>
      <c r="Q84" s="470"/>
      <c r="R84" s="465" t="s">
        <v>6</v>
      </c>
      <c r="S84" s="517" t="s">
        <v>18</v>
      </c>
      <c r="T84" s="519"/>
      <c r="U84" s="27"/>
      <c r="V84" s="6"/>
    </row>
    <row r="85" spans="1:22" ht="13.5" customHeight="1">
      <c r="A85" s="523"/>
      <c r="B85" s="516"/>
      <c r="C85" s="520"/>
      <c r="D85" s="508"/>
      <c r="E85" s="521"/>
      <c r="F85" s="473"/>
      <c r="G85" s="523"/>
      <c r="H85" s="471"/>
      <c r="I85" s="464"/>
      <c r="J85" s="471"/>
      <c r="K85" s="464"/>
      <c r="L85" s="471"/>
      <c r="M85" s="464"/>
      <c r="N85" s="471"/>
      <c r="O85" s="464"/>
      <c r="P85" s="471"/>
      <c r="Q85" s="464"/>
      <c r="R85" s="466"/>
      <c r="S85" s="477"/>
      <c r="T85" s="475"/>
      <c r="U85" s="27"/>
      <c r="V85" s="6"/>
    </row>
    <row r="86" spans="1:22" ht="22.5" customHeight="1">
      <c r="A86" s="14">
        <f aca="true" t="shared" si="5" ref="A86:C89">(A77)</f>
        <v>0</v>
      </c>
      <c r="B86" s="14">
        <f t="shared" si="5"/>
        <v>0</v>
      </c>
      <c r="C86" s="783" t="str">
        <f t="shared" si="5"/>
        <v>Captain
Name</v>
      </c>
      <c r="D86" s="784"/>
      <c r="E86" s="785"/>
      <c r="F86" s="33" t="s">
        <v>35</v>
      </c>
      <c r="G86" s="22">
        <v>0</v>
      </c>
      <c r="H86" s="531">
        <v>0</v>
      </c>
      <c r="I86" s="532"/>
      <c r="J86" s="531">
        <v>0</v>
      </c>
      <c r="K86" s="532"/>
      <c r="L86" s="531">
        <v>0</v>
      </c>
      <c r="M86" s="532"/>
      <c r="N86" s="531">
        <v>0</v>
      </c>
      <c r="O86" s="532"/>
      <c r="P86" s="531">
        <v>0</v>
      </c>
      <c r="Q86" s="532"/>
      <c r="R86" s="22">
        <v>0</v>
      </c>
      <c r="S86" s="460" t="s">
        <v>7</v>
      </c>
      <c r="T86" s="829"/>
      <c r="U86" s="20"/>
      <c r="V86" s="28"/>
    </row>
    <row r="87" spans="1:22" ht="22.5" customHeight="1">
      <c r="A87" s="14">
        <f t="shared" si="5"/>
        <v>0</v>
      </c>
      <c r="B87" s="14">
        <f t="shared" si="5"/>
        <v>0</v>
      </c>
      <c r="C87" s="799">
        <f t="shared" si="5"/>
        <v>0</v>
      </c>
      <c r="D87" s="800"/>
      <c r="E87" s="801"/>
      <c r="F87" s="33" t="s">
        <v>35</v>
      </c>
      <c r="G87" s="22">
        <v>0</v>
      </c>
      <c r="H87" s="531">
        <v>0</v>
      </c>
      <c r="I87" s="532"/>
      <c r="J87" s="531">
        <v>0</v>
      </c>
      <c r="K87" s="532"/>
      <c r="L87" s="531">
        <v>0</v>
      </c>
      <c r="M87" s="532"/>
      <c r="N87" s="531">
        <v>0</v>
      </c>
      <c r="O87" s="532"/>
      <c r="P87" s="531">
        <v>0</v>
      </c>
      <c r="Q87" s="532"/>
      <c r="R87" s="22">
        <v>0</v>
      </c>
      <c r="S87" s="460" t="s">
        <v>8</v>
      </c>
      <c r="T87" s="829"/>
      <c r="U87" s="20"/>
      <c r="V87" s="28"/>
    </row>
    <row r="88" spans="1:22" ht="22.5" customHeight="1">
      <c r="A88" s="14">
        <f t="shared" si="5"/>
        <v>0</v>
      </c>
      <c r="B88" s="14">
        <f t="shared" si="5"/>
        <v>0</v>
      </c>
      <c r="C88" s="799">
        <f t="shared" si="5"/>
        <v>0</v>
      </c>
      <c r="D88" s="800"/>
      <c r="E88" s="801"/>
      <c r="F88" s="33" t="s">
        <v>35</v>
      </c>
      <c r="G88" s="22">
        <v>0</v>
      </c>
      <c r="H88" s="531">
        <v>0</v>
      </c>
      <c r="I88" s="532"/>
      <c r="J88" s="531">
        <v>0</v>
      </c>
      <c r="K88" s="532"/>
      <c r="L88" s="531">
        <v>0</v>
      </c>
      <c r="M88" s="532"/>
      <c r="N88" s="531">
        <v>0</v>
      </c>
      <c r="O88" s="532"/>
      <c r="P88" s="531">
        <v>0</v>
      </c>
      <c r="Q88" s="532"/>
      <c r="R88" s="22">
        <v>0</v>
      </c>
      <c r="S88" s="460" t="s">
        <v>7</v>
      </c>
      <c r="T88" s="829"/>
      <c r="U88" s="20"/>
      <c r="V88" s="28"/>
    </row>
    <row r="89" spans="1:22" ht="22.5" customHeight="1">
      <c r="A89" s="14">
        <f t="shared" si="5"/>
        <v>0</v>
      </c>
      <c r="B89" s="14">
        <f t="shared" si="5"/>
        <v>0</v>
      </c>
      <c r="C89" s="799">
        <f t="shared" si="5"/>
        <v>0</v>
      </c>
      <c r="D89" s="800"/>
      <c r="E89" s="801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9</v>
      </c>
      <c r="T89" s="829"/>
      <c r="U89" s="20"/>
      <c r="V89" s="28"/>
    </row>
    <row r="90" spans="1:22" ht="22.5" customHeight="1">
      <c r="A90" s="757" t="s">
        <v>16</v>
      </c>
      <c r="B90" s="485"/>
      <c r="C90" s="485"/>
      <c r="D90" s="485"/>
      <c r="E90" s="486"/>
      <c r="F90" s="32"/>
      <c r="G90" s="32"/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32"/>
      <c r="S90" s="460" t="s">
        <v>10</v>
      </c>
      <c r="T90" s="829"/>
      <c r="U90" s="29"/>
      <c r="V90" s="7"/>
    </row>
    <row r="91" spans="1:22" ht="21.75" customHeight="1">
      <c r="A91" s="757" t="s">
        <v>11</v>
      </c>
      <c r="B91" s="485"/>
      <c r="C91" s="485"/>
      <c r="D91" s="485"/>
      <c r="E91" s="486"/>
      <c r="F91" s="32"/>
      <c r="G91" s="23">
        <f>SUM(G86:G89)</f>
        <v>0</v>
      </c>
      <c r="H91" s="535">
        <f>SUM(H86:H89)-MIN(H86:H89)+H90</f>
        <v>0</v>
      </c>
      <c r="I91" s="536">
        <f>SUM(I87:I90)-MIN(I87:I90)</f>
        <v>0</v>
      </c>
      <c r="J91" s="535">
        <f>SUM(J86:J89)-MIN(J86:J89)+J90</f>
        <v>0</v>
      </c>
      <c r="K91" s="536">
        <f>SUM(K87:K90)-MIN(K87:K90)</f>
        <v>0</v>
      </c>
      <c r="L91" s="535">
        <f>SUM(L86:L89)-MIN(L86:L89)+L90</f>
        <v>0</v>
      </c>
      <c r="M91" s="536">
        <f>SUM(M87:M90)-MIN(M87:M90)</f>
        <v>0</v>
      </c>
      <c r="N91" s="535">
        <f>SUM(N86:N89)-MIN(N86:N89)+N90</f>
        <v>0</v>
      </c>
      <c r="O91" s="536">
        <f>SUM(O87:O90)-MIN(O87:O90)</f>
        <v>0</v>
      </c>
      <c r="P91" s="535">
        <f>SUM(P86:P89)-MIN(P86:P89)+P90</f>
        <v>0</v>
      </c>
      <c r="Q91" s="536">
        <f>SUM(Q87:Q90)-MIN(Q87:Q90)</f>
        <v>0</v>
      </c>
      <c r="R91" s="23">
        <f>SUM(R86:R89)</f>
        <v>0</v>
      </c>
      <c r="S91" s="813">
        <f>SUM(G91:R91)</f>
        <v>0</v>
      </c>
      <c r="T91" s="814"/>
      <c r="U91" s="30"/>
      <c r="V91" s="31"/>
    </row>
    <row r="92" spans="1:22" ht="4.5" customHeight="1">
      <c r="A92" s="478"/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</row>
    <row r="93" spans="1:22" ht="12" customHeight="1">
      <c r="A93" s="786" t="s">
        <v>31</v>
      </c>
      <c r="B93" s="787"/>
      <c r="C93" s="787"/>
      <c r="D93" s="788"/>
      <c r="E93" s="2" t="s">
        <v>12</v>
      </c>
      <c r="F93" s="2" t="s">
        <v>12</v>
      </c>
      <c r="G93" s="16" t="s">
        <v>12</v>
      </c>
      <c r="H93" s="2" t="s">
        <v>12</v>
      </c>
      <c r="I93" s="16" t="s">
        <v>12</v>
      </c>
      <c r="J93" s="2" t="s">
        <v>12</v>
      </c>
      <c r="K93" s="16" t="s">
        <v>12</v>
      </c>
      <c r="L93" s="16" t="s">
        <v>12</v>
      </c>
      <c r="M93" s="16" t="s">
        <v>12</v>
      </c>
      <c r="N93" s="2" t="s">
        <v>12</v>
      </c>
      <c r="O93" s="522" t="s">
        <v>6</v>
      </c>
      <c r="P93" s="547" t="s">
        <v>29</v>
      </c>
      <c r="Q93" s="548"/>
      <c r="R93" s="19"/>
      <c r="S93" s="6"/>
      <c r="T93" s="6"/>
      <c r="U93" s="6"/>
      <c r="V93" s="6"/>
    </row>
    <row r="94" spans="1:22" ht="12" customHeight="1">
      <c r="A94" s="789"/>
      <c r="B94" s="790"/>
      <c r="C94" s="790"/>
      <c r="D94" s="791"/>
      <c r="E94" s="3">
        <v>1</v>
      </c>
      <c r="F94" s="3">
        <v>2</v>
      </c>
      <c r="G94" s="3">
        <v>3</v>
      </c>
      <c r="H94" s="3">
        <v>4</v>
      </c>
      <c r="I94" s="18">
        <v>5</v>
      </c>
      <c r="J94" s="3">
        <v>6</v>
      </c>
      <c r="K94" s="3">
        <v>7</v>
      </c>
      <c r="L94" s="3">
        <v>8</v>
      </c>
      <c r="M94" s="18">
        <v>9</v>
      </c>
      <c r="N94" s="3">
        <v>10</v>
      </c>
      <c r="O94" s="523"/>
      <c r="P94" s="549"/>
      <c r="Q94" s="548"/>
      <c r="R94" s="19"/>
      <c r="S94" s="6"/>
      <c r="T94" s="6"/>
      <c r="U94" s="25"/>
      <c r="V94" s="25"/>
    </row>
    <row r="95" spans="1:22" ht="21.75" customHeight="1">
      <c r="A95" s="757" t="s">
        <v>11</v>
      </c>
      <c r="B95" s="485"/>
      <c r="C95" s="485"/>
      <c r="D95" s="486"/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813">
        <f>SUM(E95:O95)</f>
        <v>0</v>
      </c>
      <c r="Q95" s="814"/>
      <c r="R95" s="20"/>
      <c r="S95" s="8"/>
      <c r="T95" s="17"/>
      <c r="U95" s="25"/>
      <c r="V95" s="25"/>
    </row>
    <row r="96" spans="1:22" ht="4.5" customHeight="1">
      <c r="A96" s="551"/>
      <c r="B96" s="551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6"/>
      <c r="S96" s="6"/>
      <c r="T96" s="6"/>
      <c r="U96" s="552" t="s">
        <v>13</v>
      </c>
      <c r="V96" s="840"/>
    </row>
    <row r="97" spans="1:22" ht="12.75" customHeight="1">
      <c r="A97" s="786" t="s">
        <v>24</v>
      </c>
      <c r="B97" s="787"/>
      <c r="C97" s="787"/>
      <c r="D97" s="787"/>
      <c r="E97" s="787"/>
      <c r="F97" s="788"/>
      <c r="G97" s="830" t="str">
        <f>(C77)</f>
        <v>Captain
Name</v>
      </c>
      <c r="H97" s="831"/>
      <c r="I97" s="779">
        <f>(C78)</f>
        <v>0</v>
      </c>
      <c r="J97" s="780"/>
      <c r="K97" s="779">
        <f>(C79)</f>
        <v>0</v>
      </c>
      <c r="L97" s="780"/>
      <c r="M97" s="779">
        <f>(C80)</f>
        <v>0</v>
      </c>
      <c r="N97" s="780"/>
      <c r="O97" s="522" t="s">
        <v>6</v>
      </c>
      <c r="P97" s="547" t="s">
        <v>23</v>
      </c>
      <c r="Q97" s="548"/>
      <c r="R97" s="8"/>
      <c r="S97" s="6"/>
      <c r="T97" s="6"/>
      <c r="U97" s="552"/>
      <c r="V97" s="840"/>
    </row>
    <row r="98" spans="1:22" ht="12.75" customHeight="1">
      <c r="A98" s="789"/>
      <c r="B98" s="790"/>
      <c r="C98" s="790"/>
      <c r="D98" s="790"/>
      <c r="E98" s="790"/>
      <c r="F98" s="791"/>
      <c r="G98" s="832"/>
      <c r="H98" s="833"/>
      <c r="I98" s="781"/>
      <c r="J98" s="782"/>
      <c r="K98" s="781"/>
      <c r="L98" s="782"/>
      <c r="M98" s="781"/>
      <c r="N98" s="782"/>
      <c r="O98" s="523"/>
      <c r="P98" s="549"/>
      <c r="Q98" s="548"/>
      <c r="R98" s="8"/>
      <c r="S98" s="6"/>
      <c r="T98" s="6"/>
      <c r="U98" s="554"/>
      <c r="V98" s="841"/>
    </row>
    <row r="99" spans="1:22" ht="21.75" customHeight="1">
      <c r="A99" s="757" t="s">
        <v>11</v>
      </c>
      <c r="B99" s="485"/>
      <c r="C99" s="485"/>
      <c r="D99" s="485"/>
      <c r="E99" s="485"/>
      <c r="F99" s="486"/>
      <c r="G99" s="566">
        <v>0</v>
      </c>
      <c r="H99" s="567"/>
      <c r="I99" s="566">
        <v>0</v>
      </c>
      <c r="J99" s="567"/>
      <c r="K99" s="566">
        <v>0</v>
      </c>
      <c r="L99" s="567"/>
      <c r="M99" s="566">
        <v>0</v>
      </c>
      <c r="N99" s="567"/>
      <c r="O99" s="15">
        <v>0</v>
      </c>
      <c r="P99" s="813">
        <f>SUM(G99:M99)-MIN(G99:M99)+O99</f>
        <v>0</v>
      </c>
      <c r="Q99" s="814"/>
      <c r="S99" s="9"/>
      <c r="T99" s="8"/>
      <c r="U99" s="568" t="s">
        <v>14</v>
      </c>
      <c r="V99" s="838"/>
    </row>
    <row r="100" spans="1:22" ht="4.5" customHeight="1">
      <c r="A100" s="551"/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6"/>
      <c r="S100" s="6"/>
      <c r="T100" s="6"/>
      <c r="U100" s="570"/>
      <c r="V100" s="839"/>
    </row>
    <row r="101" spans="1:22" ht="11.25" customHeight="1">
      <c r="A101" s="786" t="s">
        <v>27</v>
      </c>
      <c r="B101" s="787"/>
      <c r="C101" s="787"/>
      <c r="D101" s="787"/>
      <c r="E101" s="787"/>
      <c r="F101" s="788"/>
      <c r="G101" s="830" t="str">
        <f>(C77)</f>
        <v>Captain
Name</v>
      </c>
      <c r="H101" s="831"/>
      <c r="I101" s="779">
        <f>(C78)</f>
        <v>0</v>
      </c>
      <c r="J101" s="780"/>
      <c r="K101" s="779">
        <f>(C79)</f>
        <v>0</v>
      </c>
      <c r="L101" s="780"/>
      <c r="M101" s="779">
        <f>(C80)</f>
        <v>0</v>
      </c>
      <c r="N101" s="780"/>
      <c r="O101" s="522" t="s">
        <v>6</v>
      </c>
      <c r="P101" s="547" t="s">
        <v>25</v>
      </c>
      <c r="Q101" s="548"/>
      <c r="R101" s="12"/>
      <c r="S101" s="6"/>
      <c r="T101" s="6"/>
      <c r="U101" s="570"/>
      <c r="V101" s="839"/>
    </row>
    <row r="102" spans="1:22" ht="12.75" customHeight="1">
      <c r="A102" s="789"/>
      <c r="B102" s="790"/>
      <c r="C102" s="790"/>
      <c r="D102" s="790"/>
      <c r="E102" s="790"/>
      <c r="F102" s="791"/>
      <c r="G102" s="832"/>
      <c r="H102" s="833"/>
      <c r="I102" s="781"/>
      <c r="J102" s="782"/>
      <c r="K102" s="781"/>
      <c r="L102" s="782"/>
      <c r="M102" s="781"/>
      <c r="N102" s="782"/>
      <c r="O102" s="523"/>
      <c r="P102" s="549"/>
      <c r="Q102" s="548"/>
      <c r="R102" s="12"/>
      <c r="S102" s="6"/>
      <c r="T102" s="6"/>
      <c r="U102" s="834">
        <f>SUM(V81+S91+P95+P99+P103)</f>
        <v>0</v>
      </c>
      <c r="V102" s="835"/>
    </row>
    <row r="103" spans="1:22" ht="21.75" customHeight="1">
      <c r="A103" s="757" t="s">
        <v>11</v>
      </c>
      <c r="B103" s="485"/>
      <c r="C103" s="485"/>
      <c r="D103" s="485"/>
      <c r="E103" s="485"/>
      <c r="F103" s="486"/>
      <c r="G103" s="566">
        <v>0</v>
      </c>
      <c r="H103" s="567"/>
      <c r="I103" s="566">
        <v>0</v>
      </c>
      <c r="J103" s="567"/>
      <c r="K103" s="566">
        <v>0</v>
      </c>
      <c r="L103" s="567"/>
      <c r="M103" s="566">
        <v>0</v>
      </c>
      <c r="N103" s="567"/>
      <c r="O103" s="15">
        <v>0</v>
      </c>
      <c r="P103" s="813">
        <f>SUM(G103:M103)-MIN(G103:M103)+O103</f>
        <v>0</v>
      </c>
      <c r="Q103" s="814"/>
      <c r="R103" s="13"/>
      <c r="S103" s="9"/>
      <c r="T103" s="8"/>
      <c r="U103" s="836"/>
      <c r="V103" s="837"/>
    </row>
    <row r="104" spans="1:22" ht="13.5" customHeight="1">
      <c r="A104" s="812" t="s">
        <v>36</v>
      </c>
      <c r="B104" s="812"/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</row>
    <row r="105" spans="1:22" ht="13.5" customHeight="1">
      <c r="A105" s="577" t="s">
        <v>32</v>
      </c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</row>
    <row r="106" spans="1:22" ht="12.75">
      <c r="A106" s="802" t="s">
        <v>3</v>
      </c>
      <c r="B106" s="815"/>
      <c r="C106" s="815"/>
      <c r="D106" s="815"/>
      <c r="E106" s="815"/>
      <c r="F106" s="815"/>
      <c r="G106" s="815"/>
      <c r="H106" s="816"/>
      <c r="I106" s="802" t="s">
        <v>26</v>
      </c>
      <c r="J106" s="803"/>
      <c r="K106" s="806"/>
      <c r="L106" s="802" t="s">
        <v>20</v>
      </c>
      <c r="M106" s="808">
        <f>division</f>
        <v>0</v>
      </c>
      <c r="N106" s="809"/>
      <c r="O106" s="795" t="s">
        <v>22</v>
      </c>
      <c r="P106" s="797" t="str">
        <f>section5</f>
        <v>ENTER STATION NAMES AND BARN NAMES HERE</v>
      </c>
      <c r="Q106" s="825"/>
      <c r="R106" s="825"/>
      <c r="S106" s="825"/>
      <c r="T106" s="825"/>
      <c r="U106" s="825"/>
      <c r="V106" s="826"/>
    </row>
    <row r="107" spans="1:22" ht="12.75">
      <c r="A107" s="804"/>
      <c r="B107" s="817"/>
      <c r="C107" s="817"/>
      <c r="D107" s="817"/>
      <c r="E107" s="817"/>
      <c r="F107" s="817"/>
      <c r="G107" s="817"/>
      <c r="H107" s="818"/>
      <c r="I107" s="804"/>
      <c r="J107" s="805"/>
      <c r="K107" s="807"/>
      <c r="L107" s="804"/>
      <c r="M107" s="810"/>
      <c r="N107" s="811"/>
      <c r="O107" s="796"/>
      <c r="P107" s="798"/>
      <c r="Q107" s="827"/>
      <c r="R107" s="827"/>
      <c r="S107" s="827"/>
      <c r="T107" s="827"/>
      <c r="U107" s="827"/>
      <c r="V107" s="828"/>
    </row>
    <row r="108" spans="1:22" ht="4.5" customHeight="1">
      <c r="A108" s="551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</row>
    <row r="109" spans="1:22" ht="12.75">
      <c r="A109" s="757" t="s">
        <v>1</v>
      </c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6"/>
    </row>
    <row r="110" spans="1:22" ht="18" customHeight="1">
      <c r="A110" s="522" t="s">
        <v>0</v>
      </c>
      <c r="B110" s="515" t="s">
        <v>21</v>
      </c>
      <c r="C110" s="517" t="s">
        <v>4</v>
      </c>
      <c r="D110" s="518"/>
      <c r="E110" s="519"/>
      <c r="F110" s="522" t="s">
        <v>5</v>
      </c>
      <c r="G110" s="2" t="s">
        <v>2</v>
      </c>
      <c r="H110" s="2" t="s">
        <v>2</v>
      </c>
      <c r="I110" s="2" t="s">
        <v>2</v>
      </c>
      <c r="J110" s="2" t="s">
        <v>2</v>
      </c>
      <c r="K110" s="2" t="s">
        <v>2</v>
      </c>
      <c r="L110" s="2" t="s">
        <v>2</v>
      </c>
      <c r="M110" s="2" t="s">
        <v>2</v>
      </c>
      <c r="N110" s="2" t="s">
        <v>2</v>
      </c>
      <c r="O110" s="2" t="s">
        <v>2</v>
      </c>
      <c r="P110" s="2" t="s">
        <v>2</v>
      </c>
      <c r="Q110" s="2" t="s">
        <v>2</v>
      </c>
      <c r="R110" s="21" t="s">
        <v>30</v>
      </c>
      <c r="S110" s="21" t="s">
        <v>30</v>
      </c>
      <c r="T110" s="21" t="s">
        <v>30</v>
      </c>
      <c r="U110" s="522" t="s">
        <v>6</v>
      </c>
      <c r="V110" s="2" t="s">
        <v>19</v>
      </c>
    </row>
    <row r="111" spans="1:22" ht="13.5" customHeight="1">
      <c r="A111" s="523"/>
      <c r="B111" s="516"/>
      <c r="C111" s="520"/>
      <c r="D111" s="508"/>
      <c r="E111" s="521"/>
      <c r="F111" s="523"/>
      <c r="G111" s="3">
        <v>1</v>
      </c>
      <c r="H111" s="3">
        <v>2</v>
      </c>
      <c r="I111" s="3">
        <v>3</v>
      </c>
      <c r="J111" s="3">
        <v>4</v>
      </c>
      <c r="K111" s="3">
        <v>5</v>
      </c>
      <c r="L111" s="3">
        <v>6</v>
      </c>
      <c r="M111" s="3">
        <v>7</v>
      </c>
      <c r="N111" s="3">
        <v>8</v>
      </c>
      <c r="O111" s="3">
        <v>9</v>
      </c>
      <c r="P111" s="3">
        <v>10</v>
      </c>
      <c r="Q111" s="3">
        <v>11</v>
      </c>
      <c r="R111" s="3">
        <v>1</v>
      </c>
      <c r="S111" s="3">
        <v>2</v>
      </c>
      <c r="T111" s="3">
        <v>3</v>
      </c>
      <c r="U111" s="523"/>
      <c r="V111" s="10" t="s">
        <v>7</v>
      </c>
    </row>
    <row r="112" spans="1:22" ht="22.5" customHeight="1">
      <c r="A112" s="4"/>
      <c r="B112" s="4"/>
      <c r="C112" s="792" t="s">
        <v>33</v>
      </c>
      <c r="D112" s="793"/>
      <c r="E112" s="794"/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822"/>
      <c r="S112" s="822"/>
      <c r="T112" s="822"/>
      <c r="U112" s="22">
        <v>0</v>
      </c>
      <c r="V112" s="11" t="s">
        <v>8</v>
      </c>
    </row>
    <row r="113" spans="1:22" ht="22.5" customHeight="1">
      <c r="A113" s="5"/>
      <c r="B113" s="5"/>
      <c r="C113" s="768"/>
      <c r="D113" s="769"/>
      <c r="E113" s="770"/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823"/>
      <c r="S113" s="823"/>
      <c r="T113" s="823"/>
      <c r="U113" s="22">
        <v>0</v>
      </c>
      <c r="V113" s="11" t="s">
        <v>7</v>
      </c>
    </row>
    <row r="114" spans="1:22" ht="22.5" customHeight="1">
      <c r="A114" s="5"/>
      <c r="B114" s="5"/>
      <c r="C114" s="768"/>
      <c r="D114" s="769"/>
      <c r="E114" s="770"/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823"/>
      <c r="S114" s="823"/>
      <c r="T114" s="823"/>
      <c r="U114" s="22">
        <v>0</v>
      </c>
      <c r="V114" s="11" t="s">
        <v>9</v>
      </c>
    </row>
    <row r="115" spans="1:22" ht="22.5" customHeight="1">
      <c r="A115" s="5"/>
      <c r="B115" s="5"/>
      <c r="C115" s="768"/>
      <c r="D115" s="769"/>
      <c r="E115" s="770"/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824"/>
      <c r="S115" s="824"/>
      <c r="T115" s="824"/>
      <c r="U115" s="22">
        <v>0</v>
      </c>
      <c r="V115" s="11" t="s">
        <v>10</v>
      </c>
    </row>
    <row r="116" spans="1:22" ht="21.75" customHeight="1">
      <c r="A116" s="757" t="s">
        <v>11</v>
      </c>
      <c r="B116" s="485"/>
      <c r="C116" s="485"/>
      <c r="D116" s="485"/>
      <c r="E116" s="486"/>
      <c r="F116" s="23">
        <f>SUM(F112:F115)</f>
        <v>0</v>
      </c>
      <c r="G116" s="23">
        <f aca="true" t="shared" si="6" ref="G116:Q116">SUM(G112:G115)-MIN(G112:G115)</f>
        <v>0</v>
      </c>
      <c r="H116" s="23">
        <f t="shared" si="6"/>
        <v>0</v>
      </c>
      <c r="I116" s="23">
        <f t="shared" si="6"/>
        <v>0</v>
      </c>
      <c r="J116" s="23">
        <f t="shared" si="6"/>
        <v>0</v>
      </c>
      <c r="K116" s="23">
        <f t="shared" si="6"/>
        <v>0</v>
      </c>
      <c r="L116" s="23">
        <f t="shared" si="6"/>
        <v>0</v>
      </c>
      <c r="M116" s="23">
        <f t="shared" si="6"/>
        <v>0</v>
      </c>
      <c r="N116" s="23">
        <f t="shared" si="6"/>
        <v>0</v>
      </c>
      <c r="O116" s="23">
        <f t="shared" si="6"/>
        <v>0</v>
      </c>
      <c r="P116" s="23">
        <f t="shared" si="6"/>
        <v>0</v>
      </c>
      <c r="Q116" s="23">
        <f t="shared" si="6"/>
        <v>0</v>
      </c>
      <c r="R116" s="37">
        <f>SUM(R112:R115)</f>
        <v>0</v>
      </c>
      <c r="S116" s="37">
        <f>SUM(S112:S115)</f>
        <v>0</v>
      </c>
      <c r="T116" s="37">
        <f>SUM(T112:T115)</f>
        <v>0</v>
      </c>
      <c r="U116" s="23">
        <f>SUM(U112:U115)</f>
        <v>0</v>
      </c>
      <c r="V116" s="34">
        <f>SUM(F116:U116)</f>
        <v>0</v>
      </c>
    </row>
    <row r="117" spans="1:22" ht="4.5" customHeight="1">
      <c r="A117" s="518"/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518"/>
      <c r="P117" s="518"/>
      <c r="Q117" s="518"/>
      <c r="R117" s="518"/>
      <c r="S117" s="518"/>
      <c r="T117" s="518"/>
      <c r="U117" s="518"/>
      <c r="V117" s="518"/>
    </row>
    <row r="118" spans="1:22" ht="12.75">
      <c r="A118" s="757" t="s">
        <v>15</v>
      </c>
      <c r="B118" s="820"/>
      <c r="C118" s="820"/>
      <c r="D118" s="820"/>
      <c r="E118" s="820"/>
      <c r="F118" s="820"/>
      <c r="G118" s="820"/>
      <c r="H118" s="820"/>
      <c r="I118" s="820"/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1"/>
      <c r="U118" s="26"/>
      <c r="V118" s="24"/>
    </row>
    <row r="119" spans="1:22" ht="15" customHeight="1">
      <c r="A119" s="819" t="s">
        <v>0</v>
      </c>
      <c r="B119" s="476" t="s">
        <v>21</v>
      </c>
      <c r="C119" s="477" t="s">
        <v>4</v>
      </c>
      <c r="D119" s="478"/>
      <c r="E119" s="475"/>
      <c r="F119" s="472" t="s">
        <v>34</v>
      </c>
      <c r="G119" s="522" t="s">
        <v>5</v>
      </c>
      <c r="H119" s="474">
        <f>stall1</f>
        <v>0</v>
      </c>
      <c r="I119" s="470"/>
      <c r="J119" s="474">
        <f>stall2</f>
        <v>0</v>
      </c>
      <c r="K119" s="470"/>
      <c r="L119" s="474">
        <f>stall3</f>
        <v>0</v>
      </c>
      <c r="M119" s="470"/>
      <c r="N119" s="474">
        <f>stall4</f>
        <v>0</v>
      </c>
      <c r="O119" s="470"/>
      <c r="P119" s="474">
        <f>stall5</f>
        <v>0</v>
      </c>
      <c r="Q119" s="470"/>
      <c r="R119" s="465" t="s">
        <v>6</v>
      </c>
      <c r="S119" s="517" t="s">
        <v>18</v>
      </c>
      <c r="T119" s="519"/>
      <c r="U119" s="27"/>
      <c r="V119" s="6"/>
    </row>
    <row r="120" spans="1:22" ht="13.5" customHeight="1">
      <c r="A120" s="523"/>
      <c r="B120" s="516"/>
      <c r="C120" s="520"/>
      <c r="D120" s="508"/>
      <c r="E120" s="521"/>
      <c r="F120" s="473"/>
      <c r="G120" s="523"/>
      <c r="H120" s="471"/>
      <c r="I120" s="464"/>
      <c r="J120" s="471"/>
      <c r="K120" s="464"/>
      <c r="L120" s="471"/>
      <c r="M120" s="464"/>
      <c r="N120" s="471"/>
      <c r="O120" s="464"/>
      <c r="P120" s="471"/>
      <c r="Q120" s="464"/>
      <c r="R120" s="466"/>
      <c r="S120" s="477"/>
      <c r="T120" s="475"/>
      <c r="U120" s="27"/>
      <c r="V120" s="6"/>
    </row>
    <row r="121" spans="1:22" ht="22.5" customHeight="1">
      <c r="A121" s="14">
        <f aca="true" t="shared" si="7" ref="A121:C124">(A112)</f>
        <v>0</v>
      </c>
      <c r="B121" s="14">
        <f t="shared" si="7"/>
        <v>0</v>
      </c>
      <c r="C121" s="783" t="str">
        <f t="shared" si="7"/>
        <v>Captain
Name</v>
      </c>
      <c r="D121" s="784"/>
      <c r="E121" s="785"/>
      <c r="F121" s="33" t="s">
        <v>35</v>
      </c>
      <c r="G121" s="22">
        <v>0</v>
      </c>
      <c r="H121" s="531">
        <v>0</v>
      </c>
      <c r="I121" s="532"/>
      <c r="J121" s="531">
        <v>0</v>
      </c>
      <c r="K121" s="532"/>
      <c r="L121" s="531">
        <v>0</v>
      </c>
      <c r="M121" s="532"/>
      <c r="N121" s="531">
        <v>0</v>
      </c>
      <c r="O121" s="532"/>
      <c r="P121" s="531">
        <v>0</v>
      </c>
      <c r="Q121" s="532"/>
      <c r="R121" s="22">
        <v>0</v>
      </c>
      <c r="S121" s="460" t="s">
        <v>7</v>
      </c>
      <c r="T121" s="829"/>
      <c r="U121" s="20"/>
      <c r="V121" s="28"/>
    </row>
    <row r="122" spans="1:22" ht="22.5" customHeight="1">
      <c r="A122" s="14">
        <f t="shared" si="7"/>
        <v>0</v>
      </c>
      <c r="B122" s="14">
        <f t="shared" si="7"/>
        <v>0</v>
      </c>
      <c r="C122" s="799">
        <f t="shared" si="7"/>
        <v>0</v>
      </c>
      <c r="D122" s="800"/>
      <c r="E122" s="801"/>
      <c r="F122" s="33" t="s">
        <v>35</v>
      </c>
      <c r="G122" s="22">
        <v>0</v>
      </c>
      <c r="H122" s="531">
        <v>0</v>
      </c>
      <c r="I122" s="532"/>
      <c r="J122" s="531">
        <v>0</v>
      </c>
      <c r="K122" s="532"/>
      <c r="L122" s="531">
        <v>0</v>
      </c>
      <c r="M122" s="532"/>
      <c r="N122" s="531">
        <v>0</v>
      </c>
      <c r="O122" s="532"/>
      <c r="P122" s="531">
        <v>0</v>
      </c>
      <c r="Q122" s="532"/>
      <c r="R122" s="22">
        <v>0</v>
      </c>
      <c r="S122" s="460" t="s">
        <v>8</v>
      </c>
      <c r="T122" s="829"/>
      <c r="U122" s="20"/>
      <c r="V122" s="28"/>
    </row>
    <row r="123" spans="1:22" ht="22.5" customHeight="1">
      <c r="A123" s="14">
        <f t="shared" si="7"/>
        <v>0</v>
      </c>
      <c r="B123" s="14">
        <f t="shared" si="7"/>
        <v>0</v>
      </c>
      <c r="C123" s="799">
        <f t="shared" si="7"/>
        <v>0</v>
      </c>
      <c r="D123" s="800"/>
      <c r="E123" s="801"/>
      <c r="F123" s="33" t="s">
        <v>35</v>
      </c>
      <c r="G123" s="22">
        <v>0</v>
      </c>
      <c r="H123" s="531">
        <v>0</v>
      </c>
      <c r="I123" s="532"/>
      <c r="J123" s="531">
        <v>0</v>
      </c>
      <c r="K123" s="532"/>
      <c r="L123" s="531">
        <v>0</v>
      </c>
      <c r="M123" s="532"/>
      <c r="N123" s="531">
        <v>0</v>
      </c>
      <c r="O123" s="532"/>
      <c r="P123" s="531">
        <v>0</v>
      </c>
      <c r="Q123" s="532"/>
      <c r="R123" s="22">
        <v>0</v>
      </c>
      <c r="S123" s="460" t="s">
        <v>7</v>
      </c>
      <c r="T123" s="829"/>
      <c r="U123" s="20"/>
      <c r="V123" s="28"/>
    </row>
    <row r="124" spans="1:22" ht="22.5" customHeight="1">
      <c r="A124" s="14">
        <f t="shared" si="7"/>
        <v>0</v>
      </c>
      <c r="B124" s="14">
        <f t="shared" si="7"/>
        <v>0</v>
      </c>
      <c r="C124" s="799">
        <f t="shared" si="7"/>
        <v>0</v>
      </c>
      <c r="D124" s="800"/>
      <c r="E124" s="801"/>
      <c r="F124" s="33" t="s">
        <v>35</v>
      </c>
      <c r="G124" s="22">
        <v>0</v>
      </c>
      <c r="H124" s="531">
        <v>0</v>
      </c>
      <c r="I124" s="532"/>
      <c r="J124" s="531">
        <v>0</v>
      </c>
      <c r="K124" s="532"/>
      <c r="L124" s="531">
        <v>0</v>
      </c>
      <c r="M124" s="532"/>
      <c r="N124" s="531">
        <v>0</v>
      </c>
      <c r="O124" s="532"/>
      <c r="P124" s="531">
        <v>0</v>
      </c>
      <c r="Q124" s="532"/>
      <c r="R124" s="22">
        <v>0</v>
      </c>
      <c r="S124" s="460" t="s">
        <v>9</v>
      </c>
      <c r="T124" s="829"/>
      <c r="U124" s="20"/>
      <c r="V124" s="28"/>
    </row>
    <row r="125" spans="1:22" ht="22.5" customHeight="1">
      <c r="A125" s="757" t="s">
        <v>16</v>
      </c>
      <c r="B125" s="485"/>
      <c r="C125" s="485"/>
      <c r="D125" s="485"/>
      <c r="E125" s="486"/>
      <c r="F125" s="32"/>
      <c r="G125" s="32"/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32"/>
      <c r="S125" s="460" t="s">
        <v>10</v>
      </c>
      <c r="T125" s="829"/>
      <c r="U125" s="29"/>
      <c r="V125" s="7"/>
    </row>
    <row r="126" spans="1:22" ht="21.75" customHeight="1">
      <c r="A126" s="757" t="s">
        <v>11</v>
      </c>
      <c r="B126" s="485"/>
      <c r="C126" s="485"/>
      <c r="D126" s="485"/>
      <c r="E126" s="486"/>
      <c r="F126" s="32"/>
      <c r="G126" s="23">
        <f>SUM(G121:G124)</f>
        <v>0</v>
      </c>
      <c r="H126" s="535">
        <f>SUM(H121:H124)-MIN(H121:H124)+H125</f>
        <v>0</v>
      </c>
      <c r="I126" s="536">
        <f>SUM(I122:I125)-MIN(I122:I125)</f>
        <v>0</v>
      </c>
      <c r="J126" s="535">
        <f>SUM(J121:J124)-MIN(J121:J124)+J125</f>
        <v>0</v>
      </c>
      <c r="K126" s="536">
        <f>SUM(K122:K125)-MIN(K122:K125)</f>
        <v>0</v>
      </c>
      <c r="L126" s="535">
        <f>SUM(L121:L124)-MIN(L121:L124)+L125</f>
        <v>0</v>
      </c>
      <c r="M126" s="536">
        <f>SUM(M122:M125)-MIN(M122:M125)</f>
        <v>0</v>
      </c>
      <c r="N126" s="535">
        <f>SUM(N121:N124)-MIN(N121:N124)+N125</f>
        <v>0</v>
      </c>
      <c r="O126" s="536">
        <f>SUM(O122:O125)-MIN(O122:O125)</f>
        <v>0</v>
      </c>
      <c r="P126" s="535">
        <f>SUM(P121:P124)-MIN(P121:P124)+P125</f>
        <v>0</v>
      </c>
      <c r="Q126" s="536">
        <f>SUM(Q122:Q125)-MIN(Q122:Q125)</f>
        <v>0</v>
      </c>
      <c r="R126" s="23">
        <f>SUM(R121:R124)</f>
        <v>0</v>
      </c>
      <c r="S126" s="813">
        <f>SUM(G126:R126)</f>
        <v>0</v>
      </c>
      <c r="T126" s="814"/>
      <c r="U126" s="30"/>
      <c r="V126" s="31"/>
    </row>
    <row r="127" spans="1:22" ht="4.5" customHeight="1">
      <c r="A127" s="478"/>
      <c r="B127" s="478"/>
      <c r="C127" s="478"/>
      <c r="D127" s="478"/>
      <c r="E127" s="478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</row>
    <row r="128" spans="1:22" ht="12" customHeight="1">
      <c r="A128" s="786" t="s">
        <v>31</v>
      </c>
      <c r="B128" s="787"/>
      <c r="C128" s="787"/>
      <c r="D128" s="788"/>
      <c r="E128" s="2" t="s">
        <v>12</v>
      </c>
      <c r="F128" s="2" t="s">
        <v>12</v>
      </c>
      <c r="G128" s="16" t="s">
        <v>12</v>
      </c>
      <c r="H128" s="2" t="s">
        <v>12</v>
      </c>
      <c r="I128" s="16" t="s">
        <v>12</v>
      </c>
      <c r="J128" s="2" t="s">
        <v>12</v>
      </c>
      <c r="K128" s="16" t="s">
        <v>12</v>
      </c>
      <c r="L128" s="16" t="s">
        <v>12</v>
      </c>
      <c r="M128" s="16" t="s">
        <v>12</v>
      </c>
      <c r="N128" s="2" t="s">
        <v>12</v>
      </c>
      <c r="O128" s="522" t="s">
        <v>6</v>
      </c>
      <c r="P128" s="547" t="s">
        <v>29</v>
      </c>
      <c r="Q128" s="548"/>
      <c r="R128" s="19"/>
      <c r="S128" s="6"/>
      <c r="T128" s="6"/>
      <c r="U128" s="6"/>
      <c r="V128" s="6"/>
    </row>
    <row r="129" spans="1:22" ht="12" customHeight="1">
      <c r="A129" s="789"/>
      <c r="B129" s="790"/>
      <c r="C129" s="790"/>
      <c r="D129" s="791"/>
      <c r="E129" s="3">
        <v>1</v>
      </c>
      <c r="F129" s="3">
        <v>2</v>
      </c>
      <c r="G129" s="3">
        <v>3</v>
      </c>
      <c r="H129" s="3">
        <v>4</v>
      </c>
      <c r="I129" s="18">
        <v>5</v>
      </c>
      <c r="J129" s="3">
        <v>6</v>
      </c>
      <c r="K129" s="3">
        <v>7</v>
      </c>
      <c r="L129" s="3">
        <v>8</v>
      </c>
      <c r="M129" s="18">
        <v>9</v>
      </c>
      <c r="N129" s="3">
        <v>10</v>
      </c>
      <c r="O129" s="523"/>
      <c r="P129" s="549"/>
      <c r="Q129" s="548"/>
      <c r="R129" s="19"/>
      <c r="S129" s="6"/>
      <c r="T129" s="6"/>
      <c r="U129" s="25"/>
      <c r="V129" s="25"/>
    </row>
    <row r="130" spans="1:22" ht="21.75" customHeight="1">
      <c r="A130" s="757" t="s">
        <v>11</v>
      </c>
      <c r="B130" s="485"/>
      <c r="C130" s="485"/>
      <c r="D130" s="486"/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813">
        <f>SUM(E130:O130)</f>
        <v>0</v>
      </c>
      <c r="Q130" s="814"/>
      <c r="R130" s="20"/>
      <c r="S130" s="8"/>
      <c r="T130" s="17"/>
      <c r="U130" s="25"/>
      <c r="V130" s="25"/>
    </row>
    <row r="131" spans="1:22" ht="4.5" customHeight="1">
      <c r="A131" s="551"/>
      <c r="B131" s="551"/>
      <c r="C131" s="551"/>
      <c r="D131" s="551"/>
      <c r="E131" s="551"/>
      <c r="F131" s="551"/>
      <c r="G131" s="551"/>
      <c r="H131" s="551"/>
      <c r="I131" s="551"/>
      <c r="J131" s="551"/>
      <c r="K131" s="551"/>
      <c r="L131" s="551"/>
      <c r="M131" s="551"/>
      <c r="N131" s="551"/>
      <c r="O131" s="551"/>
      <c r="P131" s="551"/>
      <c r="Q131" s="551"/>
      <c r="R131" s="6"/>
      <c r="S131" s="6"/>
      <c r="T131" s="6"/>
      <c r="U131" s="552" t="s">
        <v>13</v>
      </c>
      <c r="V131" s="840"/>
    </row>
    <row r="132" spans="1:22" ht="12.75" customHeight="1">
      <c r="A132" s="786" t="s">
        <v>24</v>
      </c>
      <c r="B132" s="787"/>
      <c r="C132" s="787"/>
      <c r="D132" s="787"/>
      <c r="E132" s="787"/>
      <c r="F132" s="788"/>
      <c r="G132" s="830" t="str">
        <f>(C112)</f>
        <v>Captain
Name</v>
      </c>
      <c r="H132" s="831"/>
      <c r="I132" s="779">
        <f>(C113)</f>
        <v>0</v>
      </c>
      <c r="J132" s="780"/>
      <c r="K132" s="779">
        <f>(C114)</f>
        <v>0</v>
      </c>
      <c r="L132" s="780"/>
      <c r="M132" s="779">
        <f>(C115)</f>
        <v>0</v>
      </c>
      <c r="N132" s="780"/>
      <c r="O132" s="522" t="s">
        <v>6</v>
      </c>
      <c r="P132" s="547" t="s">
        <v>23</v>
      </c>
      <c r="Q132" s="548"/>
      <c r="R132" s="8"/>
      <c r="S132" s="6"/>
      <c r="T132" s="6"/>
      <c r="U132" s="552"/>
      <c r="V132" s="840"/>
    </row>
    <row r="133" spans="1:22" ht="12.75" customHeight="1">
      <c r="A133" s="789"/>
      <c r="B133" s="790"/>
      <c r="C133" s="790"/>
      <c r="D133" s="790"/>
      <c r="E133" s="790"/>
      <c r="F133" s="791"/>
      <c r="G133" s="832"/>
      <c r="H133" s="833"/>
      <c r="I133" s="781"/>
      <c r="J133" s="782"/>
      <c r="K133" s="781"/>
      <c r="L133" s="782"/>
      <c r="M133" s="781"/>
      <c r="N133" s="782"/>
      <c r="O133" s="523"/>
      <c r="P133" s="549"/>
      <c r="Q133" s="548"/>
      <c r="R133" s="8"/>
      <c r="S133" s="6"/>
      <c r="T133" s="6"/>
      <c r="U133" s="554"/>
      <c r="V133" s="841"/>
    </row>
    <row r="134" spans="1:22" ht="21.75" customHeight="1">
      <c r="A134" s="757" t="s">
        <v>11</v>
      </c>
      <c r="B134" s="485"/>
      <c r="C134" s="485"/>
      <c r="D134" s="485"/>
      <c r="E134" s="485"/>
      <c r="F134" s="486"/>
      <c r="G134" s="566">
        <v>0</v>
      </c>
      <c r="H134" s="567"/>
      <c r="I134" s="566">
        <v>0</v>
      </c>
      <c r="J134" s="567"/>
      <c r="K134" s="566">
        <v>0</v>
      </c>
      <c r="L134" s="567"/>
      <c r="M134" s="566">
        <v>0</v>
      </c>
      <c r="N134" s="567"/>
      <c r="O134" s="15">
        <v>0</v>
      </c>
      <c r="P134" s="813">
        <f>SUM(G134:M134)-MIN(G134:M134)+O134</f>
        <v>0</v>
      </c>
      <c r="Q134" s="814"/>
      <c r="S134" s="9"/>
      <c r="T134" s="8"/>
      <c r="U134" s="568" t="s">
        <v>14</v>
      </c>
      <c r="V134" s="838"/>
    </row>
    <row r="135" spans="1:22" ht="4.5" customHeight="1">
      <c r="A135" s="551"/>
      <c r="B135" s="551"/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  <c r="Q135" s="551"/>
      <c r="R135" s="6"/>
      <c r="S135" s="6"/>
      <c r="T135" s="6"/>
      <c r="U135" s="570"/>
      <c r="V135" s="839"/>
    </row>
    <row r="136" spans="1:22" ht="11.25" customHeight="1">
      <c r="A136" s="786" t="s">
        <v>27</v>
      </c>
      <c r="B136" s="787"/>
      <c r="C136" s="787"/>
      <c r="D136" s="787"/>
      <c r="E136" s="787"/>
      <c r="F136" s="788"/>
      <c r="G136" s="830" t="str">
        <f>(C112)</f>
        <v>Captain
Name</v>
      </c>
      <c r="H136" s="831"/>
      <c r="I136" s="779">
        <f>(C113)</f>
        <v>0</v>
      </c>
      <c r="J136" s="780"/>
      <c r="K136" s="779">
        <f>(C114)</f>
        <v>0</v>
      </c>
      <c r="L136" s="780"/>
      <c r="M136" s="779">
        <f>(C115)</f>
        <v>0</v>
      </c>
      <c r="N136" s="780"/>
      <c r="O136" s="522" t="s">
        <v>6</v>
      </c>
      <c r="P136" s="547" t="s">
        <v>25</v>
      </c>
      <c r="Q136" s="548"/>
      <c r="R136" s="12"/>
      <c r="S136" s="6"/>
      <c r="T136" s="6"/>
      <c r="U136" s="570"/>
      <c r="V136" s="839"/>
    </row>
    <row r="137" spans="1:22" ht="12.75" customHeight="1">
      <c r="A137" s="789"/>
      <c r="B137" s="790"/>
      <c r="C137" s="790"/>
      <c r="D137" s="790"/>
      <c r="E137" s="790"/>
      <c r="F137" s="791"/>
      <c r="G137" s="832"/>
      <c r="H137" s="833"/>
      <c r="I137" s="781"/>
      <c r="J137" s="782"/>
      <c r="K137" s="781"/>
      <c r="L137" s="782"/>
      <c r="M137" s="781"/>
      <c r="N137" s="782"/>
      <c r="O137" s="523"/>
      <c r="P137" s="549"/>
      <c r="Q137" s="548"/>
      <c r="R137" s="12"/>
      <c r="S137" s="6"/>
      <c r="T137" s="6"/>
      <c r="U137" s="834">
        <f>SUM(V116+S126+P130+P134+P138)</f>
        <v>0</v>
      </c>
      <c r="V137" s="835"/>
    </row>
    <row r="138" spans="1:22" ht="21.75" customHeight="1">
      <c r="A138" s="757" t="s">
        <v>11</v>
      </c>
      <c r="B138" s="485"/>
      <c r="C138" s="485"/>
      <c r="D138" s="485"/>
      <c r="E138" s="485"/>
      <c r="F138" s="486"/>
      <c r="G138" s="566">
        <v>0</v>
      </c>
      <c r="H138" s="567"/>
      <c r="I138" s="566">
        <v>0</v>
      </c>
      <c r="J138" s="567"/>
      <c r="K138" s="566">
        <v>0</v>
      </c>
      <c r="L138" s="567"/>
      <c r="M138" s="566">
        <v>0</v>
      </c>
      <c r="N138" s="567"/>
      <c r="O138" s="15">
        <v>0</v>
      </c>
      <c r="P138" s="813">
        <f>SUM(G138:M138)-MIN(G138:M138)+O138</f>
        <v>0</v>
      </c>
      <c r="Q138" s="814"/>
      <c r="R138" s="13"/>
      <c r="S138" s="9"/>
      <c r="T138" s="8"/>
      <c r="U138" s="836"/>
      <c r="V138" s="837"/>
    </row>
    <row r="139" spans="1:22" ht="13.5" customHeight="1">
      <c r="A139" s="812" t="s">
        <v>36</v>
      </c>
      <c r="B139" s="812"/>
      <c r="C139" s="812"/>
      <c r="D139" s="812"/>
      <c r="E139" s="812"/>
      <c r="F139" s="812"/>
      <c r="G139" s="812"/>
      <c r="H139" s="812"/>
      <c r="I139" s="812"/>
      <c r="J139" s="812"/>
      <c r="K139" s="812"/>
      <c r="L139" s="812"/>
      <c r="M139" s="812"/>
      <c r="N139" s="812"/>
      <c r="O139" s="812"/>
      <c r="P139" s="812"/>
      <c r="Q139" s="812"/>
      <c r="R139" s="812"/>
      <c r="S139" s="812"/>
      <c r="T139" s="812"/>
      <c r="U139" s="812"/>
      <c r="V139" s="812"/>
    </row>
    <row r="140" spans="1:22" ht="13.5" customHeight="1">
      <c r="A140" s="577" t="s">
        <v>32</v>
      </c>
      <c r="B140" s="577"/>
      <c r="C140" s="577"/>
      <c r="D140" s="577"/>
      <c r="E140" s="577"/>
      <c r="F140" s="577"/>
      <c r="G140" s="577"/>
      <c r="H140" s="577"/>
      <c r="I140" s="577"/>
      <c r="J140" s="577"/>
      <c r="K140" s="577"/>
      <c r="L140" s="577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</row>
    <row r="141" spans="1:22" ht="12.75">
      <c r="A141" s="802" t="s">
        <v>3</v>
      </c>
      <c r="B141" s="815"/>
      <c r="C141" s="815"/>
      <c r="D141" s="815"/>
      <c r="E141" s="815"/>
      <c r="F141" s="815"/>
      <c r="G141" s="815"/>
      <c r="H141" s="816"/>
      <c r="I141" s="802" t="s">
        <v>26</v>
      </c>
      <c r="J141" s="803"/>
      <c r="K141" s="806"/>
      <c r="L141" s="802" t="s">
        <v>20</v>
      </c>
      <c r="M141" s="808">
        <f>division</f>
        <v>0</v>
      </c>
      <c r="N141" s="809"/>
      <c r="O141" s="795" t="s">
        <v>22</v>
      </c>
      <c r="P141" s="797" t="str">
        <f>section5</f>
        <v>ENTER STATION NAMES AND BARN NAMES HERE</v>
      </c>
      <c r="Q141" s="825"/>
      <c r="R141" s="825"/>
      <c r="S141" s="825"/>
      <c r="T141" s="825"/>
      <c r="U141" s="825"/>
      <c r="V141" s="826"/>
    </row>
    <row r="142" spans="1:22" ht="12.75">
      <c r="A142" s="804"/>
      <c r="B142" s="817"/>
      <c r="C142" s="817"/>
      <c r="D142" s="817"/>
      <c r="E142" s="817"/>
      <c r="F142" s="817"/>
      <c r="G142" s="817"/>
      <c r="H142" s="818"/>
      <c r="I142" s="804"/>
      <c r="J142" s="805"/>
      <c r="K142" s="807"/>
      <c r="L142" s="804"/>
      <c r="M142" s="810"/>
      <c r="N142" s="811"/>
      <c r="O142" s="796"/>
      <c r="P142" s="798"/>
      <c r="Q142" s="827"/>
      <c r="R142" s="827"/>
      <c r="S142" s="827"/>
      <c r="T142" s="827"/>
      <c r="U142" s="827"/>
      <c r="V142" s="828"/>
    </row>
    <row r="143" spans="1:22" ht="4.5" customHeight="1">
      <c r="A143" s="551"/>
      <c r="B143" s="551"/>
      <c r="C143" s="551"/>
      <c r="D143" s="551"/>
      <c r="E143" s="551"/>
      <c r="F143" s="551"/>
      <c r="G143" s="551"/>
      <c r="H143" s="551"/>
      <c r="I143" s="551"/>
      <c r="J143" s="551"/>
      <c r="K143" s="551"/>
      <c r="L143" s="551"/>
      <c r="M143" s="551"/>
      <c r="N143" s="551"/>
      <c r="O143" s="551"/>
      <c r="P143" s="551"/>
      <c r="Q143" s="551"/>
      <c r="R143" s="551"/>
      <c r="S143" s="551"/>
      <c r="T143" s="551"/>
      <c r="U143" s="551"/>
      <c r="V143" s="551"/>
    </row>
    <row r="144" spans="1:22" ht="12.75">
      <c r="A144" s="757" t="s">
        <v>1</v>
      </c>
      <c r="B144" s="485"/>
      <c r="C144" s="485"/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485"/>
      <c r="S144" s="485"/>
      <c r="T144" s="485"/>
      <c r="U144" s="485"/>
      <c r="V144" s="486"/>
    </row>
    <row r="145" spans="1:22" ht="18" customHeight="1">
      <c r="A145" s="522" t="s">
        <v>0</v>
      </c>
      <c r="B145" s="515" t="s">
        <v>21</v>
      </c>
      <c r="C145" s="517" t="s">
        <v>4</v>
      </c>
      <c r="D145" s="518"/>
      <c r="E145" s="519"/>
      <c r="F145" s="522" t="s">
        <v>5</v>
      </c>
      <c r="G145" s="2" t="s">
        <v>2</v>
      </c>
      <c r="H145" s="2" t="s">
        <v>2</v>
      </c>
      <c r="I145" s="2" t="s">
        <v>2</v>
      </c>
      <c r="J145" s="2" t="s">
        <v>2</v>
      </c>
      <c r="K145" s="2" t="s">
        <v>2</v>
      </c>
      <c r="L145" s="2" t="s">
        <v>2</v>
      </c>
      <c r="M145" s="2" t="s">
        <v>2</v>
      </c>
      <c r="N145" s="2" t="s">
        <v>2</v>
      </c>
      <c r="O145" s="2" t="s">
        <v>2</v>
      </c>
      <c r="P145" s="2" t="s">
        <v>2</v>
      </c>
      <c r="Q145" s="2" t="s">
        <v>2</v>
      </c>
      <c r="R145" s="21" t="s">
        <v>30</v>
      </c>
      <c r="S145" s="21" t="s">
        <v>30</v>
      </c>
      <c r="T145" s="21" t="s">
        <v>30</v>
      </c>
      <c r="U145" s="522" t="s">
        <v>6</v>
      </c>
      <c r="V145" s="2" t="s">
        <v>19</v>
      </c>
    </row>
    <row r="146" spans="1:22" ht="13.5" customHeight="1">
      <c r="A146" s="523"/>
      <c r="B146" s="516"/>
      <c r="C146" s="520"/>
      <c r="D146" s="508"/>
      <c r="E146" s="521"/>
      <c r="F146" s="523"/>
      <c r="G146" s="3">
        <v>1</v>
      </c>
      <c r="H146" s="3">
        <v>2</v>
      </c>
      <c r="I146" s="3">
        <v>3</v>
      </c>
      <c r="J146" s="3">
        <v>4</v>
      </c>
      <c r="K146" s="3">
        <v>5</v>
      </c>
      <c r="L146" s="3">
        <v>6</v>
      </c>
      <c r="M146" s="3">
        <v>7</v>
      </c>
      <c r="N146" s="3">
        <v>8</v>
      </c>
      <c r="O146" s="3">
        <v>9</v>
      </c>
      <c r="P146" s="3">
        <v>10</v>
      </c>
      <c r="Q146" s="3">
        <v>11</v>
      </c>
      <c r="R146" s="3">
        <v>1</v>
      </c>
      <c r="S146" s="3">
        <v>2</v>
      </c>
      <c r="T146" s="3">
        <v>3</v>
      </c>
      <c r="U146" s="523"/>
      <c r="V146" s="10" t="s">
        <v>7</v>
      </c>
    </row>
    <row r="147" spans="1:22" ht="22.5" customHeight="1">
      <c r="A147" s="4"/>
      <c r="B147" s="4"/>
      <c r="C147" s="792" t="s">
        <v>33</v>
      </c>
      <c r="D147" s="793"/>
      <c r="E147" s="794"/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822"/>
      <c r="S147" s="822"/>
      <c r="T147" s="822"/>
      <c r="U147" s="22">
        <v>0</v>
      </c>
      <c r="V147" s="11" t="s">
        <v>8</v>
      </c>
    </row>
    <row r="148" spans="1:22" ht="22.5" customHeight="1">
      <c r="A148" s="5"/>
      <c r="B148" s="5"/>
      <c r="C148" s="768"/>
      <c r="D148" s="769"/>
      <c r="E148" s="770"/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823"/>
      <c r="S148" s="823"/>
      <c r="T148" s="823"/>
      <c r="U148" s="22">
        <v>0</v>
      </c>
      <c r="V148" s="11" t="s">
        <v>7</v>
      </c>
    </row>
    <row r="149" spans="1:22" ht="22.5" customHeight="1">
      <c r="A149" s="5"/>
      <c r="B149" s="5"/>
      <c r="C149" s="768"/>
      <c r="D149" s="769"/>
      <c r="E149" s="770"/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823"/>
      <c r="S149" s="823"/>
      <c r="T149" s="823"/>
      <c r="U149" s="22">
        <v>0</v>
      </c>
      <c r="V149" s="11" t="s">
        <v>9</v>
      </c>
    </row>
    <row r="150" spans="1:22" ht="22.5" customHeight="1">
      <c r="A150" s="5"/>
      <c r="B150" s="5"/>
      <c r="C150" s="768"/>
      <c r="D150" s="769"/>
      <c r="E150" s="770"/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824"/>
      <c r="S150" s="824"/>
      <c r="T150" s="824"/>
      <c r="U150" s="22">
        <v>0</v>
      </c>
      <c r="V150" s="11" t="s">
        <v>10</v>
      </c>
    </row>
    <row r="151" spans="1:22" ht="21.75" customHeight="1">
      <c r="A151" s="757" t="s">
        <v>11</v>
      </c>
      <c r="B151" s="485"/>
      <c r="C151" s="485"/>
      <c r="D151" s="485"/>
      <c r="E151" s="486"/>
      <c r="F151" s="23">
        <f>SUM(F147:F150)</f>
        <v>0</v>
      </c>
      <c r="G151" s="23">
        <f aca="true" t="shared" si="8" ref="G151:Q151">SUM(G147:G150)-MIN(G147:G150)</f>
        <v>0</v>
      </c>
      <c r="H151" s="23">
        <f t="shared" si="8"/>
        <v>0</v>
      </c>
      <c r="I151" s="23">
        <f t="shared" si="8"/>
        <v>0</v>
      </c>
      <c r="J151" s="23">
        <f t="shared" si="8"/>
        <v>0</v>
      </c>
      <c r="K151" s="23">
        <f t="shared" si="8"/>
        <v>0</v>
      </c>
      <c r="L151" s="23">
        <f t="shared" si="8"/>
        <v>0</v>
      </c>
      <c r="M151" s="23">
        <f t="shared" si="8"/>
        <v>0</v>
      </c>
      <c r="N151" s="23">
        <f t="shared" si="8"/>
        <v>0</v>
      </c>
      <c r="O151" s="23">
        <f t="shared" si="8"/>
        <v>0</v>
      </c>
      <c r="P151" s="23">
        <f t="shared" si="8"/>
        <v>0</v>
      </c>
      <c r="Q151" s="23">
        <f t="shared" si="8"/>
        <v>0</v>
      </c>
      <c r="R151" s="37">
        <f>SUM(R147:R150)</f>
        <v>0</v>
      </c>
      <c r="S151" s="37">
        <f>SUM(S147:S150)</f>
        <v>0</v>
      </c>
      <c r="T151" s="37">
        <f>SUM(T147:T150)</f>
        <v>0</v>
      </c>
      <c r="U151" s="23">
        <f>SUM(U147:U150)</f>
        <v>0</v>
      </c>
      <c r="V151" s="34">
        <f>SUM(F151:U151)</f>
        <v>0</v>
      </c>
    </row>
    <row r="152" spans="1:22" ht="4.5" customHeight="1">
      <c r="A152" s="518"/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518"/>
    </row>
    <row r="153" spans="1:22" ht="12.75">
      <c r="A153" s="757" t="s">
        <v>15</v>
      </c>
      <c r="B153" s="820"/>
      <c r="C153" s="820"/>
      <c r="D153" s="820"/>
      <c r="E153" s="820"/>
      <c r="F153" s="820"/>
      <c r="G153" s="820"/>
      <c r="H153" s="820"/>
      <c r="I153" s="820"/>
      <c r="J153" s="820"/>
      <c r="K153" s="820"/>
      <c r="L153" s="820"/>
      <c r="M153" s="820"/>
      <c r="N153" s="820"/>
      <c r="O153" s="820"/>
      <c r="P153" s="820"/>
      <c r="Q153" s="820"/>
      <c r="R153" s="820"/>
      <c r="S153" s="820"/>
      <c r="T153" s="821"/>
      <c r="U153" s="26"/>
      <c r="V153" s="24"/>
    </row>
    <row r="154" spans="1:22" ht="15" customHeight="1">
      <c r="A154" s="819" t="s">
        <v>0</v>
      </c>
      <c r="B154" s="476" t="s">
        <v>21</v>
      </c>
      <c r="C154" s="477" t="s">
        <v>4</v>
      </c>
      <c r="D154" s="478"/>
      <c r="E154" s="475"/>
      <c r="F154" s="472" t="s">
        <v>34</v>
      </c>
      <c r="G154" s="522" t="s">
        <v>5</v>
      </c>
      <c r="H154" s="474">
        <f>stall1</f>
        <v>0</v>
      </c>
      <c r="I154" s="470"/>
      <c r="J154" s="474">
        <f>stall2</f>
        <v>0</v>
      </c>
      <c r="K154" s="470"/>
      <c r="L154" s="474">
        <f>stall3</f>
        <v>0</v>
      </c>
      <c r="M154" s="470"/>
      <c r="N154" s="474">
        <f>stall4</f>
        <v>0</v>
      </c>
      <c r="O154" s="470"/>
      <c r="P154" s="474">
        <f>stall5</f>
        <v>0</v>
      </c>
      <c r="Q154" s="470"/>
      <c r="R154" s="465" t="s">
        <v>6</v>
      </c>
      <c r="S154" s="517" t="s">
        <v>18</v>
      </c>
      <c r="T154" s="519"/>
      <c r="U154" s="27"/>
      <c r="V154" s="6"/>
    </row>
    <row r="155" spans="1:22" ht="13.5" customHeight="1">
      <c r="A155" s="523"/>
      <c r="B155" s="516"/>
      <c r="C155" s="520"/>
      <c r="D155" s="508"/>
      <c r="E155" s="521"/>
      <c r="F155" s="473"/>
      <c r="G155" s="523"/>
      <c r="H155" s="471"/>
      <c r="I155" s="464"/>
      <c r="J155" s="471"/>
      <c r="K155" s="464"/>
      <c r="L155" s="471"/>
      <c r="M155" s="464"/>
      <c r="N155" s="471"/>
      <c r="O155" s="464"/>
      <c r="P155" s="471"/>
      <c r="Q155" s="464"/>
      <c r="R155" s="466"/>
      <c r="S155" s="477"/>
      <c r="T155" s="475"/>
      <c r="U155" s="27"/>
      <c r="V155" s="6"/>
    </row>
    <row r="156" spans="1:22" ht="22.5" customHeight="1">
      <c r="A156" s="14">
        <f aca="true" t="shared" si="9" ref="A156:C159">(A147)</f>
        <v>0</v>
      </c>
      <c r="B156" s="14">
        <f t="shared" si="9"/>
        <v>0</v>
      </c>
      <c r="C156" s="783" t="str">
        <f t="shared" si="9"/>
        <v>Captain
Name</v>
      </c>
      <c r="D156" s="784"/>
      <c r="E156" s="785"/>
      <c r="F156" s="33" t="s">
        <v>35</v>
      </c>
      <c r="G156" s="22">
        <v>0</v>
      </c>
      <c r="H156" s="531">
        <v>0</v>
      </c>
      <c r="I156" s="532"/>
      <c r="J156" s="531">
        <v>0</v>
      </c>
      <c r="K156" s="532"/>
      <c r="L156" s="531">
        <v>0</v>
      </c>
      <c r="M156" s="532"/>
      <c r="N156" s="531">
        <v>0</v>
      </c>
      <c r="O156" s="532"/>
      <c r="P156" s="531">
        <v>0</v>
      </c>
      <c r="Q156" s="532"/>
      <c r="R156" s="22">
        <v>0</v>
      </c>
      <c r="S156" s="460" t="s">
        <v>7</v>
      </c>
      <c r="T156" s="829"/>
      <c r="U156" s="20"/>
      <c r="V156" s="28"/>
    </row>
    <row r="157" spans="1:22" ht="22.5" customHeight="1">
      <c r="A157" s="14">
        <f t="shared" si="9"/>
        <v>0</v>
      </c>
      <c r="B157" s="14">
        <f t="shared" si="9"/>
        <v>0</v>
      </c>
      <c r="C157" s="799">
        <f t="shared" si="9"/>
        <v>0</v>
      </c>
      <c r="D157" s="800"/>
      <c r="E157" s="801"/>
      <c r="F157" s="33" t="s">
        <v>35</v>
      </c>
      <c r="G157" s="22">
        <v>0</v>
      </c>
      <c r="H157" s="531">
        <v>0</v>
      </c>
      <c r="I157" s="532"/>
      <c r="J157" s="531">
        <v>0</v>
      </c>
      <c r="K157" s="532"/>
      <c r="L157" s="531">
        <v>0</v>
      </c>
      <c r="M157" s="532"/>
      <c r="N157" s="531">
        <v>0</v>
      </c>
      <c r="O157" s="532"/>
      <c r="P157" s="531">
        <v>0</v>
      </c>
      <c r="Q157" s="532"/>
      <c r="R157" s="22">
        <v>0</v>
      </c>
      <c r="S157" s="460" t="s">
        <v>8</v>
      </c>
      <c r="T157" s="829"/>
      <c r="U157" s="20"/>
      <c r="V157" s="28"/>
    </row>
    <row r="158" spans="1:22" ht="22.5" customHeight="1">
      <c r="A158" s="14">
        <f t="shared" si="9"/>
        <v>0</v>
      </c>
      <c r="B158" s="14">
        <f t="shared" si="9"/>
        <v>0</v>
      </c>
      <c r="C158" s="799">
        <f t="shared" si="9"/>
        <v>0</v>
      </c>
      <c r="D158" s="800"/>
      <c r="E158" s="801"/>
      <c r="F158" s="33" t="s">
        <v>35</v>
      </c>
      <c r="G158" s="22">
        <v>0</v>
      </c>
      <c r="H158" s="531">
        <v>0</v>
      </c>
      <c r="I158" s="532"/>
      <c r="J158" s="531">
        <v>0</v>
      </c>
      <c r="K158" s="532"/>
      <c r="L158" s="531">
        <v>0</v>
      </c>
      <c r="M158" s="532"/>
      <c r="N158" s="531">
        <v>0</v>
      </c>
      <c r="O158" s="532"/>
      <c r="P158" s="531">
        <v>0</v>
      </c>
      <c r="Q158" s="532"/>
      <c r="R158" s="22">
        <v>0</v>
      </c>
      <c r="S158" s="460" t="s">
        <v>7</v>
      </c>
      <c r="T158" s="829"/>
      <c r="U158" s="20"/>
      <c r="V158" s="28"/>
    </row>
    <row r="159" spans="1:22" ht="22.5" customHeight="1">
      <c r="A159" s="14">
        <f t="shared" si="9"/>
        <v>0</v>
      </c>
      <c r="B159" s="14">
        <f t="shared" si="9"/>
        <v>0</v>
      </c>
      <c r="C159" s="799">
        <f t="shared" si="9"/>
        <v>0</v>
      </c>
      <c r="D159" s="800"/>
      <c r="E159" s="801"/>
      <c r="F159" s="33" t="s">
        <v>35</v>
      </c>
      <c r="G159" s="22">
        <v>0</v>
      </c>
      <c r="H159" s="531">
        <v>0</v>
      </c>
      <c r="I159" s="532"/>
      <c r="J159" s="531">
        <v>0</v>
      </c>
      <c r="K159" s="532"/>
      <c r="L159" s="531">
        <v>0</v>
      </c>
      <c r="M159" s="532"/>
      <c r="N159" s="531">
        <v>0</v>
      </c>
      <c r="O159" s="532"/>
      <c r="P159" s="531">
        <v>0</v>
      </c>
      <c r="Q159" s="532"/>
      <c r="R159" s="22">
        <v>0</v>
      </c>
      <c r="S159" s="460" t="s">
        <v>9</v>
      </c>
      <c r="T159" s="829"/>
      <c r="U159" s="20"/>
      <c r="V159" s="28"/>
    </row>
    <row r="160" spans="1:22" ht="22.5" customHeight="1">
      <c r="A160" s="757" t="s">
        <v>16</v>
      </c>
      <c r="B160" s="485"/>
      <c r="C160" s="485"/>
      <c r="D160" s="485"/>
      <c r="E160" s="486"/>
      <c r="F160" s="32"/>
      <c r="G160" s="32"/>
      <c r="H160" s="531">
        <v>0</v>
      </c>
      <c r="I160" s="532"/>
      <c r="J160" s="531">
        <v>0</v>
      </c>
      <c r="K160" s="532"/>
      <c r="L160" s="531">
        <v>0</v>
      </c>
      <c r="M160" s="532"/>
      <c r="N160" s="531">
        <v>0</v>
      </c>
      <c r="O160" s="532"/>
      <c r="P160" s="531">
        <v>0</v>
      </c>
      <c r="Q160" s="532"/>
      <c r="R160" s="32"/>
      <c r="S160" s="460" t="s">
        <v>10</v>
      </c>
      <c r="T160" s="829"/>
      <c r="U160" s="29"/>
      <c r="V160" s="7"/>
    </row>
    <row r="161" spans="1:22" ht="21.75" customHeight="1">
      <c r="A161" s="757" t="s">
        <v>11</v>
      </c>
      <c r="B161" s="485"/>
      <c r="C161" s="485"/>
      <c r="D161" s="485"/>
      <c r="E161" s="486"/>
      <c r="F161" s="32"/>
      <c r="G161" s="23">
        <f>SUM(G156:G159)</f>
        <v>0</v>
      </c>
      <c r="H161" s="535">
        <f>SUM(H156:H159)-MIN(H156:H159)+H160</f>
        <v>0</v>
      </c>
      <c r="I161" s="536">
        <f>SUM(I157:I160)-MIN(I157:I160)</f>
        <v>0</v>
      </c>
      <c r="J161" s="535">
        <f>SUM(J156:J159)-MIN(J156:J159)+J160</f>
        <v>0</v>
      </c>
      <c r="K161" s="536">
        <f>SUM(K157:K160)-MIN(K157:K160)</f>
        <v>0</v>
      </c>
      <c r="L161" s="535">
        <f>SUM(L156:L159)-MIN(L156:L159)+L160</f>
        <v>0</v>
      </c>
      <c r="M161" s="536">
        <f>SUM(M157:M160)-MIN(M157:M160)</f>
        <v>0</v>
      </c>
      <c r="N161" s="535">
        <f>SUM(N156:N159)-MIN(N156:N159)+N160</f>
        <v>0</v>
      </c>
      <c r="O161" s="536">
        <f>SUM(O157:O160)-MIN(O157:O160)</f>
        <v>0</v>
      </c>
      <c r="P161" s="535">
        <f>SUM(P156:P159)-MIN(P156:P159)+P160</f>
        <v>0</v>
      </c>
      <c r="Q161" s="536">
        <f>SUM(Q157:Q160)-MIN(Q157:Q160)</f>
        <v>0</v>
      </c>
      <c r="R161" s="23">
        <f>SUM(R156:R159)</f>
        <v>0</v>
      </c>
      <c r="S161" s="813">
        <f>SUM(G161:R161)</f>
        <v>0</v>
      </c>
      <c r="T161" s="814"/>
      <c r="U161" s="30"/>
      <c r="V161" s="31"/>
    </row>
    <row r="162" spans="1:22" ht="4.5" customHeight="1">
      <c r="A162" s="478"/>
      <c r="B162" s="478"/>
      <c r="C162" s="478"/>
      <c r="D162" s="478"/>
      <c r="E162" s="478"/>
      <c r="F162" s="478"/>
      <c r="G162" s="478"/>
      <c r="H162" s="478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</row>
    <row r="163" spans="1:22" ht="12" customHeight="1">
      <c r="A163" s="786" t="s">
        <v>31</v>
      </c>
      <c r="B163" s="787"/>
      <c r="C163" s="787"/>
      <c r="D163" s="788"/>
      <c r="E163" s="2" t="s">
        <v>12</v>
      </c>
      <c r="F163" s="2" t="s">
        <v>12</v>
      </c>
      <c r="G163" s="16" t="s">
        <v>12</v>
      </c>
      <c r="H163" s="2" t="s">
        <v>12</v>
      </c>
      <c r="I163" s="16" t="s">
        <v>12</v>
      </c>
      <c r="J163" s="2" t="s">
        <v>12</v>
      </c>
      <c r="K163" s="16" t="s">
        <v>12</v>
      </c>
      <c r="L163" s="16" t="s">
        <v>12</v>
      </c>
      <c r="M163" s="16" t="s">
        <v>12</v>
      </c>
      <c r="N163" s="2" t="s">
        <v>12</v>
      </c>
      <c r="O163" s="522" t="s">
        <v>6</v>
      </c>
      <c r="P163" s="547" t="s">
        <v>29</v>
      </c>
      <c r="Q163" s="548"/>
      <c r="R163" s="19"/>
      <c r="S163" s="6"/>
      <c r="T163" s="6"/>
      <c r="U163" s="6"/>
      <c r="V163" s="6"/>
    </row>
    <row r="164" spans="1:22" ht="12" customHeight="1">
      <c r="A164" s="789"/>
      <c r="B164" s="790"/>
      <c r="C164" s="790"/>
      <c r="D164" s="791"/>
      <c r="E164" s="3">
        <v>1</v>
      </c>
      <c r="F164" s="3">
        <v>2</v>
      </c>
      <c r="G164" s="3">
        <v>3</v>
      </c>
      <c r="H164" s="3">
        <v>4</v>
      </c>
      <c r="I164" s="18">
        <v>5</v>
      </c>
      <c r="J164" s="3">
        <v>6</v>
      </c>
      <c r="K164" s="3">
        <v>7</v>
      </c>
      <c r="L164" s="3">
        <v>8</v>
      </c>
      <c r="M164" s="18">
        <v>9</v>
      </c>
      <c r="N164" s="3">
        <v>10</v>
      </c>
      <c r="O164" s="523"/>
      <c r="P164" s="549"/>
      <c r="Q164" s="548"/>
      <c r="R164" s="19"/>
      <c r="S164" s="6"/>
      <c r="T164" s="6"/>
      <c r="U164" s="25"/>
      <c r="V164" s="25"/>
    </row>
    <row r="165" spans="1:22" ht="21.75" customHeight="1">
      <c r="A165" s="757" t="s">
        <v>11</v>
      </c>
      <c r="B165" s="485"/>
      <c r="C165" s="485"/>
      <c r="D165" s="486"/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813">
        <f>SUM(E165:O165)</f>
        <v>0</v>
      </c>
      <c r="Q165" s="814"/>
      <c r="R165" s="20"/>
      <c r="S165" s="8"/>
      <c r="T165" s="17"/>
      <c r="U165" s="25"/>
      <c r="V165" s="25"/>
    </row>
    <row r="166" spans="1:22" ht="4.5" customHeight="1">
      <c r="A166" s="551"/>
      <c r="B166" s="551"/>
      <c r="C166" s="551"/>
      <c r="D166" s="551"/>
      <c r="E166" s="551"/>
      <c r="F166" s="551"/>
      <c r="G166" s="551"/>
      <c r="H166" s="551"/>
      <c r="I166" s="551"/>
      <c r="J166" s="551"/>
      <c r="K166" s="551"/>
      <c r="L166" s="551"/>
      <c r="M166" s="551"/>
      <c r="N166" s="551"/>
      <c r="O166" s="551"/>
      <c r="P166" s="551"/>
      <c r="Q166" s="551"/>
      <c r="R166" s="6"/>
      <c r="S166" s="6"/>
      <c r="T166" s="6"/>
      <c r="U166" s="552" t="s">
        <v>13</v>
      </c>
      <c r="V166" s="840"/>
    </row>
    <row r="167" spans="1:22" ht="12.75" customHeight="1">
      <c r="A167" s="786" t="s">
        <v>24</v>
      </c>
      <c r="B167" s="787"/>
      <c r="C167" s="787"/>
      <c r="D167" s="787"/>
      <c r="E167" s="787"/>
      <c r="F167" s="788"/>
      <c r="G167" s="830" t="str">
        <f>(C147)</f>
        <v>Captain
Name</v>
      </c>
      <c r="H167" s="831"/>
      <c r="I167" s="779">
        <f>(C148)</f>
        <v>0</v>
      </c>
      <c r="J167" s="780"/>
      <c r="K167" s="779">
        <f>(C149)</f>
        <v>0</v>
      </c>
      <c r="L167" s="780"/>
      <c r="M167" s="779">
        <f>(C150)</f>
        <v>0</v>
      </c>
      <c r="N167" s="780"/>
      <c r="O167" s="522" t="s">
        <v>6</v>
      </c>
      <c r="P167" s="547" t="s">
        <v>23</v>
      </c>
      <c r="Q167" s="548"/>
      <c r="R167" s="8"/>
      <c r="S167" s="6"/>
      <c r="T167" s="6"/>
      <c r="U167" s="552"/>
      <c r="V167" s="840"/>
    </row>
    <row r="168" spans="1:22" ht="12.75" customHeight="1">
      <c r="A168" s="789"/>
      <c r="B168" s="790"/>
      <c r="C168" s="790"/>
      <c r="D168" s="790"/>
      <c r="E168" s="790"/>
      <c r="F168" s="791"/>
      <c r="G168" s="832"/>
      <c r="H168" s="833"/>
      <c r="I168" s="781"/>
      <c r="J168" s="782"/>
      <c r="K168" s="781"/>
      <c r="L168" s="782"/>
      <c r="M168" s="781"/>
      <c r="N168" s="782"/>
      <c r="O168" s="523"/>
      <c r="P168" s="549"/>
      <c r="Q168" s="548"/>
      <c r="R168" s="8"/>
      <c r="S168" s="6"/>
      <c r="T168" s="6"/>
      <c r="U168" s="554"/>
      <c r="V168" s="841"/>
    </row>
    <row r="169" spans="1:22" ht="21.75" customHeight="1">
      <c r="A169" s="757" t="s">
        <v>11</v>
      </c>
      <c r="B169" s="485"/>
      <c r="C169" s="485"/>
      <c r="D169" s="485"/>
      <c r="E169" s="485"/>
      <c r="F169" s="486"/>
      <c r="G169" s="566">
        <v>0</v>
      </c>
      <c r="H169" s="567"/>
      <c r="I169" s="566">
        <v>0</v>
      </c>
      <c r="J169" s="567"/>
      <c r="K169" s="566">
        <v>0</v>
      </c>
      <c r="L169" s="567"/>
      <c r="M169" s="566">
        <v>0</v>
      </c>
      <c r="N169" s="567"/>
      <c r="O169" s="15">
        <v>0</v>
      </c>
      <c r="P169" s="813">
        <f>SUM(G169:M169)-MIN(G169:M169)+O169</f>
        <v>0</v>
      </c>
      <c r="Q169" s="814"/>
      <c r="S169" s="9"/>
      <c r="T169" s="8"/>
      <c r="U169" s="568" t="s">
        <v>14</v>
      </c>
      <c r="V169" s="838"/>
    </row>
    <row r="170" spans="1:22" ht="4.5" customHeight="1">
      <c r="A170" s="551"/>
      <c r="B170" s="551"/>
      <c r="C170" s="551"/>
      <c r="D170" s="551"/>
      <c r="E170" s="551"/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  <c r="Q170" s="551"/>
      <c r="R170" s="6"/>
      <c r="S170" s="6"/>
      <c r="T170" s="6"/>
      <c r="U170" s="570"/>
      <c r="V170" s="839"/>
    </row>
    <row r="171" spans="1:22" ht="11.25" customHeight="1">
      <c r="A171" s="786" t="s">
        <v>27</v>
      </c>
      <c r="B171" s="787"/>
      <c r="C171" s="787"/>
      <c r="D171" s="787"/>
      <c r="E171" s="787"/>
      <c r="F171" s="788"/>
      <c r="G171" s="830" t="str">
        <f>(C147)</f>
        <v>Captain
Name</v>
      </c>
      <c r="H171" s="831"/>
      <c r="I171" s="779">
        <f>(C148)</f>
        <v>0</v>
      </c>
      <c r="J171" s="780"/>
      <c r="K171" s="779">
        <f>(C149)</f>
        <v>0</v>
      </c>
      <c r="L171" s="780"/>
      <c r="M171" s="779">
        <f>(C150)</f>
        <v>0</v>
      </c>
      <c r="N171" s="780"/>
      <c r="O171" s="522" t="s">
        <v>6</v>
      </c>
      <c r="P171" s="547" t="s">
        <v>25</v>
      </c>
      <c r="Q171" s="548"/>
      <c r="R171" s="12"/>
      <c r="S171" s="6"/>
      <c r="T171" s="6"/>
      <c r="U171" s="570"/>
      <c r="V171" s="839"/>
    </row>
    <row r="172" spans="1:22" ht="12.75" customHeight="1">
      <c r="A172" s="789"/>
      <c r="B172" s="790"/>
      <c r="C172" s="790"/>
      <c r="D172" s="790"/>
      <c r="E172" s="790"/>
      <c r="F172" s="791"/>
      <c r="G172" s="832"/>
      <c r="H172" s="833"/>
      <c r="I172" s="781"/>
      <c r="J172" s="782"/>
      <c r="K172" s="781"/>
      <c r="L172" s="782"/>
      <c r="M172" s="781"/>
      <c r="N172" s="782"/>
      <c r="O172" s="523"/>
      <c r="P172" s="549"/>
      <c r="Q172" s="548"/>
      <c r="R172" s="12"/>
      <c r="S172" s="6"/>
      <c r="T172" s="6"/>
      <c r="U172" s="834">
        <f>SUM(V151+S161+P165+P169+P173)</f>
        <v>0</v>
      </c>
      <c r="V172" s="835"/>
    </row>
    <row r="173" spans="1:22" ht="21.75" customHeight="1">
      <c r="A173" s="757" t="s">
        <v>11</v>
      </c>
      <c r="B173" s="485"/>
      <c r="C173" s="485"/>
      <c r="D173" s="485"/>
      <c r="E173" s="485"/>
      <c r="F173" s="486"/>
      <c r="G173" s="566">
        <v>0</v>
      </c>
      <c r="H173" s="567"/>
      <c r="I173" s="566">
        <v>0</v>
      </c>
      <c r="J173" s="567"/>
      <c r="K173" s="566">
        <v>0</v>
      </c>
      <c r="L173" s="567"/>
      <c r="M173" s="566">
        <v>0</v>
      </c>
      <c r="N173" s="567"/>
      <c r="O173" s="15">
        <v>0</v>
      </c>
      <c r="P173" s="813">
        <f>SUM(G173:M173)-MIN(G173:M173)+O173</f>
        <v>0</v>
      </c>
      <c r="Q173" s="814"/>
      <c r="R173" s="13"/>
      <c r="S173" s="9"/>
      <c r="T173" s="8"/>
      <c r="U173" s="836"/>
      <c r="V173" s="837"/>
    </row>
    <row r="174" spans="1:22" ht="13.5" customHeight="1">
      <c r="A174" s="812" t="s">
        <v>36</v>
      </c>
      <c r="B174" s="812"/>
      <c r="C174" s="812"/>
      <c r="D174" s="812"/>
      <c r="E174" s="812"/>
      <c r="F174" s="812"/>
      <c r="G174" s="812"/>
      <c r="H174" s="812"/>
      <c r="I174" s="812"/>
      <c r="J174" s="812"/>
      <c r="K174" s="812"/>
      <c r="L174" s="812"/>
      <c r="M174" s="812"/>
      <c r="N174" s="812"/>
      <c r="O174" s="812"/>
      <c r="P174" s="812"/>
      <c r="Q174" s="812"/>
      <c r="R174" s="812"/>
      <c r="S174" s="812"/>
      <c r="T174" s="812"/>
      <c r="U174" s="812"/>
      <c r="V174" s="812"/>
    </row>
    <row r="175" spans="1:22" ht="13.5" customHeight="1">
      <c r="A175" s="577" t="s">
        <v>32</v>
      </c>
      <c r="B175" s="577"/>
      <c r="C175" s="577"/>
      <c r="D175" s="577"/>
      <c r="E175" s="577"/>
      <c r="F175" s="577"/>
      <c r="G175" s="577"/>
      <c r="H175" s="577"/>
      <c r="I175" s="577"/>
      <c r="J175" s="577"/>
      <c r="K175" s="577"/>
      <c r="L175" s="577"/>
      <c r="M175" s="577"/>
      <c r="N175" s="577"/>
      <c r="O175" s="577"/>
      <c r="P175" s="577"/>
      <c r="Q175" s="577"/>
      <c r="R175" s="577"/>
      <c r="S175" s="577"/>
      <c r="T175" s="577"/>
      <c r="U175" s="577"/>
      <c r="V175" s="577"/>
    </row>
    <row r="176" spans="1:22" ht="12.75">
      <c r="A176" s="802" t="s">
        <v>3</v>
      </c>
      <c r="B176" s="815"/>
      <c r="C176" s="815"/>
      <c r="D176" s="815"/>
      <c r="E176" s="815"/>
      <c r="F176" s="815"/>
      <c r="G176" s="815"/>
      <c r="H176" s="816"/>
      <c r="I176" s="802" t="s">
        <v>26</v>
      </c>
      <c r="J176" s="803"/>
      <c r="K176" s="806"/>
      <c r="L176" s="802" t="s">
        <v>20</v>
      </c>
      <c r="M176" s="808">
        <f>division</f>
        <v>0</v>
      </c>
      <c r="N176" s="809"/>
      <c r="O176" s="795" t="s">
        <v>22</v>
      </c>
      <c r="P176" s="797" t="str">
        <f>section5</f>
        <v>ENTER STATION NAMES AND BARN NAMES HERE</v>
      </c>
      <c r="Q176" s="825"/>
      <c r="R176" s="825"/>
      <c r="S176" s="825"/>
      <c r="T176" s="825"/>
      <c r="U176" s="825"/>
      <c r="V176" s="826"/>
    </row>
    <row r="177" spans="1:22" ht="12.75">
      <c r="A177" s="804"/>
      <c r="B177" s="817"/>
      <c r="C177" s="817"/>
      <c r="D177" s="817"/>
      <c r="E177" s="817"/>
      <c r="F177" s="817"/>
      <c r="G177" s="817"/>
      <c r="H177" s="818"/>
      <c r="I177" s="804"/>
      <c r="J177" s="805"/>
      <c r="K177" s="807"/>
      <c r="L177" s="804"/>
      <c r="M177" s="810"/>
      <c r="N177" s="811"/>
      <c r="O177" s="796"/>
      <c r="P177" s="798"/>
      <c r="Q177" s="827"/>
      <c r="R177" s="827"/>
      <c r="S177" s="827"/>
      <c r="T177" s="827"/>
      <c r="U177" s="827"/>
      <c r="V177" s="828"/>
    </row>
    <row r="178" spans="1:22" ht="4.5" customHeight="1">
      <c r="A178" s="551"/>
      <c r="B178" s="551"/>
      <c r="C178" s="551"/>
      <c r="D178" s="551"/>
      <c r="E178" s="551"/>
      <c r="F178" s="551"/>
      <c r="G178" s="551"/>
      <c r="H178" s="551"/>
      <c r="I178" s="551"/>
      <c r="J178" s="551"/>
      <c r="K178" s="551"/>
      <c r="L178" s="551"/>
      <c r="M178" s="551"/>
      <c r="N178" s="551"/>
      <c r="O178" s="551"/>
      <c r="P178" s="551"/>
      <c r="Q178" s="551"/>
      <c r="R178" s="551"/>
      <c r="S178" s="551"/>
      <c r="T178" s="551"/>
      <c r="U178" s="551"/>
      <c r="V178" s="551"/>
    </row>
    <row r="179" spans="1:22" ht="12.75">
      <c r="A179" s="757" t="s">
        <v>1</v>
      </c>
      <c r="B179" s="485"/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6"/>
    </row>
    <row r="180" spans="1:22" ht="18" customHeight="1">
      <c r="A180" s="522" t="s">
        <v>0</v>
      </c>
      <c r="B180" s="515" t="s">
        <v>21</v>
      </c>
      <c r="C180" s="517" t="s">
        <v>4</v>
      </c>
      <c r="D180" s="518"/>
      <c r="E180" s="519"/>
      <c r="F180" s="522" t="s">
        <v>5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2" t="s">
        <v>2</v>
      </c>
      <c r="O180" s="2" t="s">
        <v>2</v>
      </c>
      <c r="P180" s="2" t="s">
        <v>2</v>
      </c>
      <c r="Q180" s="2" t="s">
        <v>2</v>
      </c>
      <c r="R180" s="21" t="s">
        <v>30</v>
      </c>
      <c r="S180" s="21" t="s">
        <v>30</v>
      </c>
      <c r="T180" s="21" t="s">
        <v>30</v>
      </c>
      <c r="U180" s="522" t="s">
        <v>6</v>
      </c>
      <c r="V180" s="2" t="s">
        <v>19</v>
      </c>
    </row>
    <row r="181" spans="1:22" ht="13.5" customHeight="1">
      <c r="A181" s="523"/>
      <c r="B181" s="516"/>
      <c r="C181" s="520"/>
      <c r="D181" s="508"/>
      <c r="E181" s="521"/>
      <c r="F181" s="523"/>
      <c r="G181" s="3">
        <v>1</v>
      </c>
      <c r="H181" s="3">
        <v>2</v>
      </c>
      <c r="I181" s="3">
        <v>3</v>
      </c>
      <c r="J181" s="3">
        <v>4</v>
      </c>
      <c r="K181" s="3">
        <v>5</v>
      </c>
      <c r="L181" s="3">
        <v>6</v>
      </c>
      <c r="M181" s="3">
        <v>7</v>
      </c>
      <c r="N181" s="3">
        <v>8</v>
      </c>
      <c r="O181" s="3">
        <v>9</v>
      </c>
      <c r="P181" s="3">
        <v>10</v>
      </c>
      <c r="Q181" s="3">
        <v>11</v>
      </c>
      <c r="R181" s="3">
        <v>1</v>
      </c>
      <c r="S181" s="3">
        <v>2</v>
      </c>
      <c r="T181" s="3">
        <v>3</v>
      </c>
      <c r="U181" s="523"/>
      <c r="V181" s="10" t="s">
        <v>7</v>
      </c>
    </row>
    <row r="182" spans="1:22" ht="22.5" customHeight="1">
      <c r="A182" s="4"/>
      <c r="B182" s="4"/>
      <c r="C182" s="792" t="s">
        <v>33</v>
      </c>
      <c r="D182" s="793"/>
      <c r="E182" s="794"/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822"/>
      <c r="S182" s="822"/>
      <c r="T182" s="822"/>
      <c r="U182" s="22">
        <v>0</v>
      </c>
      <c r="V182" s="11" t="s">
        <v>8</v>
      </c>
    </row>
    <row r="183" spans="1:22" ht="22.5" customHeight="1">
      <c r="A183" s="5"/>
      <c r="B183" s="5"/>
      <c r="C183" s="768"/>
      <c r="D183" s="769"/>
      <c r="E183" s="770"/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823"/>
      <c r="S183" s="823"/>
      <c r="T183" s="823"/>
      <c r="U183" s="22">
        <v>0</v>
      </c>
      <c r="V183" s="11" t="s">
        <v>7</v>
      </c>
    </row>
    <row r="184" spans="1:22" ht="22.5" customHeight="1">
      <c r="A184" s="5"/>
      <c r="B184" s="5"/>
      <c r="C184" s="768"/>
      <c r="D184" s="769"/>
      <c r="E184" s="770"/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823"/>
      <c r="S184" s="823"/>
      <c r="T184" s="823"/>
      <c r="U184" s="22">
        <v>0</v>
      </c>
      <c r="V184" s="11" t="s">
        <v>9</v>
      </c>
    </row>
    <row r="185" spans="1:22" ht="22.5" customHeight="1">
      <c r="A185" s="5"/>
      <c r="B185" s="5"/>
      <c r="C185" s="768"/>
      <c r="D185" s="769"/>
      <c r="E185" s="770"/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824"/>
      <c r="S185" s="824"/>
      <c r="T185" s="824"/>
      <c r="U185" s="22">
        <v>0</v>
      </c>
      <c r="V185" s="11" t="s">
        <v>10</v>
      </c>
    </row>
    <row r="186" spans="1:22" ht="21.75" customHeight="1">
      <c r="A186" s="757" t="s">
        <v>11</v>
      </c>
      <c r="B186" s="485"/>
      <c r="C186" s="485"/>
      <c r="D186" s="485"/>
      <c r="E186" s="486"/>
      <c r="F186" s="23">
        <f>SUM(F182:F185)</f>
        <v>0</v>
      </c>
      <c r="G186" s="23">
        <f aca="true" t="shared" si="10" ref="G186:Q186">SUM(G182:G185)-MIN(G182:G185)</f>
        <v>0</v>
      </c>
      <c r="H186" s="23">
        <f t="shared" si="10"/>
        <v>0</v>
      </c>
      <c r="I186" s="23">
        <f t="shared" si="10"/>
        <v>0</v>
      </c>
      <c r="J186" s="23">
        <f t="shared" si="10"/>
        <v>0</v>
      </c>
      <c r="K186" s="23">
        <f t="shared" si="10"/>
        <v>0</v>
      </c>
      <c r="L186" s="23">
        <f t="shared" si="10"/>
        <v>0</v>
      </c>
      <c r="M186" s="23">
        <f t="shared" si="10"/>
        <v>0</v>
      </c>
      <c r="N186" s="23">
        <f t="shared" si="10"/>
        <v>0</v>
      </c>
      <c r="O186" s="23">
        <f t="shared" si="10"/>
        <v>0</v>
      </c>
      <c r="P186" s="23">
        <f t="shared" si="10"/>
        <v>0</v>
      </c>
      <c r="Q186" s="23">
        <f t="shared" si="10"/>
        <v>0</v>
      </c>
      <c r="R186" s="37">
        <f>SUM(R182:R185)</f>
        <v>0</v>
      </c>
      <c r="S186" s="37">
        <f>SUM(S182:S185)</f>
        <v>0</v>
      </c>
      <c r="T186" s="37">
        <f>SUM(T182:T185)</f>
        <v>0</v>
      </c>
      <c r="U186" s="23">
        <f>SUM(U182:U185)</f>
        <v>0</v>
      </c>
      <c r="V186" s="34">
        <f>SUM(F186:U186)</f>
        <v>0</v>
      </c>
    </row>
    <row r="187" spans="1:22" ht="4.5" customHeight="1">
      <c r="A187" s="518"/>
      <c r="B187" s="518"/>
      <c r="C187" s="518"/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8"/>
      <c r="P187" s="518"/>
      <c r="Q187" s="518"/>
      <c r="R187" s="518"/>
      <c r="S187" s="518"/>
      <c r="T187" s="518"/>
      <c r="U187" s="518"/>
      <c r="V187" s="518"/>
    </row>
    <row r="188" spans="1:22" ht="12.75">
      <c r="A188" s="757" t="s">
        <v>15</v>
      </c>
      <c r="B188" s="820"/>
      <c r="C188" s="820"/>
      <c r="D188" s="820"/>
      <c r="E188" s="820"/>
      <c r="F188" s="820"/>
      <c r="G188" s="820"/>
      <c r="H188" s="820"/>
      <c r="I188" s="820"/>
      <c r="J188" s="820"/>
      <c r="K188" s="820"/>
      <c r="L188" s="820"/>
      <c r="M188" s="820"/>
      <c r="N188" s="820"/>
      <c r="O188" s="820"/>
      <c r="P188" s="820"/>
      <c r="Q188" s="820"/>
      <c r="R188" s="820"/>
      <c r="S188" s="820"/>
      <c r="T188" s="821"/>
      <c r="U188" s="26"/>
      <c r="V188" s="24"/>
    </row>
    <row r="189" spans="1:22" ht="15" customHeight="1">
      <c r="A189" s="819" t="s">
        <v>0</v>
      </c>
      <c r="B189" s="476" t="s">
        <v>21</v>
      </c>
      <c r="C189" s="477" t="s">
        <v>4</v>
      </c>
      <c r="D189" s="478"/>
      <c r="E189" s="475"/>
      <c r="F189" s="472" t="s">
        <v>34</v>
      </c>
      <c r="G189" s="522" t="s">
        <v>5</v>
      </c>
      <c r="H189" s="474">
        <f>stall1</f>
        <v>0</v>
      </c>
      <c r="I189" s="470"/>
      <c r="J189" s="474">
        <f>stall2</f>
        <v>0</v>
      </c>
      <c r="K189" s="470"/>
      <c r="L189" s="474">
        <f>stall3</f>
        <v>0</v>
      </c>
      <c r="M189" s="470"/>
      <c r="N189" s="474">
        <f>stall4</f>
        <v>0</v>
      </c>
      <c r="O189" s="470"/>
      <c r="P189" s="474">
        <f>stall5</f>
        <v>0</v>
      </c>
      <c r="Q189" s="470"/>
      <c r="R189" s="465" t="s">
        <v>6</v>
      </c>
      <c r="S189" s="517" t="s">
        <v>18</v>
      </c>
      <c r="T189" s="519"/>
      <c r="U189" s="27"/>
      <c r="V189" s="6"/>
    </row>
    <row r="190" spans="1:22" ht="13.5" customHeight="1">
      <c r="A190" s="523"/>
      <c r="B190" s="516"/>
      <c r="C190" s="520"/>
      <c r="D190" s="508"/>
      <c r="E190" s="521"/>
      <c r="F190" s="473"/>
      <c r="G190" s="523"/>
      <c r="H190" s="471"/>
      <c r="I190" s="464"/>
      <c r="J190" s="471"/>
      <c r="K190" s="464"/>
      <c r="L190" s="471"/>
      <c r="M190" s="464"/>
      <c r="N190" s="471"/>
      <c r="O190" s="464"/>
      <c r="P190" s="471"/>
      <c r="Q190" s="464"/>
      <c r="R190" s="466"/>
      <c r="S190" s="477"/>
      <c r="T190" s="475"/>
      <c r="U190" s="27"/>
      <c r="V190" s="6"/>
    </row>
    <row r="191" spans="1:22" ht="22.5" customHeight="1">
      <c r="A191" s="14">
        <f aca="true" t="shared" si="11" ref="A191:C194">(A182)</f>
        <v>0</v>
      </c>
      <c r="B191" s="14">
        <f t="shared" si="11"/>
        <v>0</v>
      </c>
      <c r="C191" s="799" t="str">
        <f t="shared" si="11"/>
        <v>Captain
Name</v>
      </c>
      <c r="D191" s="800"/>
      <c r="E191" s="801"/>
      <c r="F191" s="33" t="s">
        <v>35</v>
      </c>
      <c r="G191" s="22">
        <v>0</v>
      </c>
      <c r="H191" s="531">
        <v>0</v>
      </c>
      <c r="I191" s="532"/>
      <c r="J191" s="531">
        <v>0</v>
      </c>
      <c r="K191" s="532"/>
      <c r="L191" s="531">
        <v>0</v>
      </c>
      <c r="M191" s="532"/>
      <c r="N191" s="531">
        <v>0</v>
      </c>
      <c r="O191" s="532"/>
      <c r="P191" s="531">
        <v>0</v>
      </c>
      <c r="Q191" s="532"/>
      <c r="R191" s="22">
        <v>0</v>
      </c>
      <c r="S191" s="460" t="s">
        <v>7</v>
      </c>
      <c r="T191" s="829"/>
      <c r="U191" s="20"/>
      <c r="V191" s="28"/>
    </row>
    <row r="192" spans="1:22" ht="22.5" customHeight="1">
      <c r="A192" s="14">
        <f t="shared" si="11"/>
        <v>0</v>
      </c>
      <c r="B192" s="14">
        <f t="shared" si="11"/>
        <v>0</v>
      </c>
      <c r="C192" s="799">
        <f t="shared" si="11"/>
        <v>0</v>
      </c>
      <c r="D192" s="800"/>
      <c r="E192" s="801"/>
      <c r="F192" s="33" t="s">
        <v>35</v>
      </c>
      <c r="G192" s="22">
        <v>0</v>
      </c>
      <c r="H192" s="531">
        <v>0</v>
      </c>
      <c r="I192" s="532"/>
      <c r="J192" s="531">
        <v>0</v>
      </c>
      <c r="K192" s="532"/>
      <c r="L192" s="531">
        <v>0</v>
      </c>
      <c r="M192" s="532"/>
      <c r="N192" s="531">
        <v>0</v>
      </c>
      <c r="O192" s="532"/>
      <c r="P192" s="531">
        <v>0</v>
      </c>
      <c r="Q192" s="532"/>
      <c r="R192" s="22">
        <v>0</v>
      </c>
      <c r="S192" s="460" t="s">
        <v>8</v>
      </c>
      <c r="T192" s="829"/>
      <c r="U192" s="20"/>
      <c r="V192" s="28"/>
    </row>
    <row r="193" spans="1:22" ht="22.5" customHeight="1">
      <c r="A193" s="14">
        <f t="shared" si="11"/>
        <v>0</v>
      </c>
      <c r="B193" s="14">
        <f t="shared" si="11"/>
        <v>0</v>
      </c>
      <c r="C193" s="799">
        <f t="shared" si="11"/>
        <v>0</v>
      </c>
      <c r="D193" s="800"/>
      <c r="E193" s="801"/>
      <c r="F193" s="33" t="s">
        <v>35</v>
      </c>
      <c r="G193" s="22">
        <v>0</v>
      </c>
      <c r="H193" s="531">
        <v>0</v>
      </c>
      <c r="I193" s="532"/>
      <c r="J193" s="531">
        <v>0</v>
      </c>
      <c r="K193" s="532"/>
      <c r="L193" s="531">
        <v>0</v>
      </c>
      <c r="M193" s="532"/>
      <c r="N193" s="531">
        <v>0</v>
      </c>
      <c r="O193" s="532"/>
      <c r="P193" s="531">
        <v>0</v>
      </c>
      <c r="Q193" s="532"/>
      <c r="R193" s="22">
        <v>0</v>
      </c>
      <c r="S193" s="460" t="s">
        <v>7</v>
      </c>
      <c r="T193" s="829"/>
      <c r="U193" s="20"/>
      <c r="V193" s="28"/>
    </row>
    <row r="194" spans="1:22" ht="22.5" customHeight="1">
      <c r="A194" s="14">
        <f t="shared" si="11"/>
        <v>0</v>
      </c>
      <c r="B194" s="14">
        <f t="shared" si="11"/>
        <v>0</v>
      </c>
      <c r="C194" s="799">
        <f t="shared" si="11"/>
        <v>0</v>
      </c>
      <c r="D194" s="800"/>
      <c r="E194" s="801"/>
      <c r="F194" s="33" t="s">
        <v>35</v>
      </c>
      <c r="G194" s="22">
        <v>0</v>
      </c>
      <c r="H194" s="531">
        <v>0</v>
      </c>
      <c r="I194" s="532"/>
      <c r="J194" s="531">
        <v>0</v>
      </c>
      <c r="K194" s="532"/>
      <c r="L194" s="531">
        <v>0</v>
      </c>
      <c r="M194" s="532"/>
      <c r="N194" s="531">
        <v>0</v>
      </c>
      <c r="O194" s="532"/>
      <c r="P194" s="531">
        <v>0</v>
      </c>
      <c r="Q194" s="532"/>
      <c r="R194" s="22">
        <v>0</v>
      </c>
      <c r="S194" s="460" t="s">
        <v>9</v>
      </c>
      <c r="T194" s="829"/>
      <c r="U194" s="20"/>
      <c r="V194" s="28"/>
    </row>
    <row r="195" spans="1:22" ht="22.5" customHeight="1">
      <c r="A195" s="757" t="s">
        <v>16</v>
      </c>
      <c r="B195" s="485"/>
      <c r="C195" s="485"/>
      <c r="D195" s="485"/>
      <c r="E195" s="486"/>
      <c r="F195" s="32"/>
      <c r="G195" s="32"/>
      <c r="H195" s="531">
        <v>0</v>
      </c>
      <c r="I195" s="532"/>
      <c r="J195" s="531">
        <v>0</v>
      </c>
      <c r="K195" s="532"/>
      <c r="L195" s="531">
        <v>0</v>
      </c>
      <c r="M195" s="532"/>
      <c r="N195" s="531">
        <v>0</v>
      </c>
      <c r="O195" s="532"/>
      <c r="P195" s="531">
        <v>0</v>
      </c>
      <c r="Q195" s="532"/>
      <c r="R195" s="32"/>
      <c r="S195" s="460" t="s">
        <v>10</v>
      </c>
      <c r="T195" s="829"/>
      <c r="U195" s="29"/>
      <c r="V195" s="7"/>
    </row>
    <row r="196" spans="1:22" ht="21.75" customHeight="1">
      <c r="A196" s="757" t="s">
        <v>11</v>
      </c>
      <c r="B196" s="485"/>
      <c r="C196" s="485"/>
      <c r="D196" s="485"/>
      <c r="E196" s="486"/>
      <c r="F196" s="32"/>
      <c r="G196" s="23">
        <f>SUM(G191:G194)</f>
        <v>0</v>
      </c>
      <c r="H196" s="535">
        <f>SUM(H191:H194)-MIN(H191:H194)+H195</f>
        <v>0</v>
      </c>
      <c r="I196" s="536">
        <f>SUM(I192:I195)-MIN(I192:I195)</f>
        <v>0</v>
      </c>
      <c r="J196" s="535">
        <f>SUM(J191:J194)-MIN(J191:J194)+J195</f>
        <v>0</v>
      </c>
      <c r="K196" s="536">
        <f>SUM(K192:K195)-MIN(K192:K195)</f>
        <v>0</v>
      </c>
      <c r="L196" s="535">
        <f>SUM(L191:L194)-MIN(L191:L194)+L195</f>
        <v>0</v>
      </c>
      <c r="M196" s="536">
        <f>SUM(M192:M195)-MIN(M192:M195)</f>
        <v>0</v>
      </c>
      <c r="N196" s="535">
        <f>SUM(N191:N194)-MIN(N191:N194)+N195</f>
        <v>0</v>
      </c>
      <c r="O196" s="536">
        <f>SUM(O192:O195)-MIN(O192:O195)</f>
        <v>0</v>
      </c>
      <c r="P196" s="535">
        <f>SUM(P191:P194)-MIN(P191:P194)+P195</f>
        <v>0</v>
      </c>
      <c r="Q196" s="536">
        <f>SUM(Q192:Q195)-MIN(Q192:Q195)</f>
        <v>0</v>
      </c>
      <c r="R196" s="23">
        <f>SUM(R191:R194)</f>
        <v>0</v>
      </c>
      <c r="S196" s="813">
        <f>SUM(G196:R196)</f>
        <v>0</v>
      </c>
      <c r="T196" s="814"/>
      <c r="U196" s="30"/>
      <c r="V196" s="31"/>
    </row>
    <row r="197" spans="1:22" ht="4.5" customHeight="1">
      <c r="A197" s="478"/>
      <c r="B197" s="478"/>
      <c r="C197" s="478"/>
      <c r="D197" s="478"/>
      <c r="E197" s="478"/>
      <c r="F197" s="478"/>
      <c r="G197" s="478"/>
      <c r="H197" s="478"/>
      <c r="I197" s="478"/>
      <c r="J197" s="478"/>
      <c r="K197" s="478"/>
      <c r="L197" s="478"/>
      <c r="M197" s="478"/>
      <c r="N197" s="478"/>
      <c r="O197" s="478"/>
      <c r="P197" s="478"/>
      <c r="Q197" s="478"/>
      <c r="R197" s="478"/>
      <c r="S197" s="478"/>
      <c r="T197" s="478"/>
      <c r="U197" s="478"/>
      <c r="V197" s="478"/>
    </row>
    <row r="198" spans="1:22" ht="12" customHeight="1">
      <c r="A198" s="786" t="s">
        <v>31</v>
      </c>
      <c r="B198" s="787"/>
      <c r="C198" s="787"/>
      <c r="D198" s="788"/>
      <c r="E198" s="2" t="s">
        <v>12</v>
      </c>
      <c r="F198" s="2" t="s">
        <v>12</v>
      </c>
      <c r="G198" s="16" t="s">
        <v>12</v>
      </c>
      <c r="H198" s="2" t="s">
        <v>12</v>
      </c>
      <c r="I198" s="16" t="s">
        <v>12</v>
      </c>
      <c r="J198" s="2" t="s">
        <v>12</v>
      </c>
      <c r="K198" s="16" t="s">
        <v>12</v>
      </c>
      <c r="L198" s="16" t="s">
        <v>12</v>
      </c>
      <c r="M198" s="16" t="s">
        <v>12</v>
      </c>
      <c r="N198" s="2" t="s">
        <v>12</v>
      </c>
      <c r="O198" s="522" t="s">
        <v>6</v>
      </c>
      <c r="P198" s="547" t="s">
        <v>29</v>
      </c>
      <c r="Q198" s="548"/>
      <c r="R198" s="19"/>
      <c r="S198" s="6"/>
      <c r="T198" s="6"/>
      <c r="U198" s="6"/>
      <c r="V198" s="6"/>
    </row>
    <row r="199" spans="1:22" ht="12" customHeight="1">
      <c r="A199" s="789"/>
      <c r="B199" s="790"/>
      <c r="C199" s="790"/>
      <c r="D199" s="791"/>
      <c r="E199" s="3">
        <v>1</v>
      </c>
      <c r="F199" s="3">
        <v>2</v>
      </c>
      <c r="G199" s="3">
        <v>3</v>
      </c>
      <c r="H199" s="3">
        <v>4</v>
      </c>
      <c r="I199" s="18">
        <v>5</v>
      </c>
      <c r="J199" s="3">
        <v>6</v>
      </c>
      <c r="K199" s="3">
        <v>7</v>
      </c>
      <c r="L199" s="3">
        <v>8</v>
      </c>
      <c r="M199" s="18">
        <v>9</v>
      </c>
      <c r="N199" s="3">
        <v>10</v>
      </c>
      <c r="O199" s="523"/>
      <c r="P199" s="549"/>
      <c r="Q199" s="548"/>
      <c r="R199" s="19"/>
      <c r="S199" s="6"/>
      <c r="T199" s="6"/>
      <c r="U199" s="25"/>
      <c r="V199" s="25"/>
    </row>
    <row r="200" spans="1:22" ht="21.75" customHeight="1">
      <c r="A200" s="757" t="s">
        <v>11</v>
      </c>
      <c r="B200" s="485"/>
      <c r="C200" s="485"/>
      <c r="D200" s="486"/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813">
        <f>SUM(E200:O200)</f>
        <v>0</v>
      </c>
      <c r="Q200" s="814"/>
      <c r="R200" s="20"/>
      <c r="S200" s="8"/>
      <c r="T200" s="17"/>
      <c r="U200" s="25"/>
      <c r="V200" s="25"/>
    </row>
    <row r="201" spans="1:22" ht="4.5" customHeight="1">
      <c r="A201" s="551"/>
      <c r="B201" s="551"/>
      <c r="C201" s="551"/>
      <c r="D201" s="551"/>
      <c r="E201" s="551"/>
      <c r="F201" s="551"/>
      <c r="G201" s="551"/>
      <c r="H201" s="551"/>
      <c r="I201" s="551"/>
      <c r="J201" s="551"/>
      <c r="K201" s="551"/>
      <c r="L201" s="551"/>
      <c r="M201" s="551"/>
      <c r="N201" s="551"/>
      <c r="O201" s="551"/>
      <c r="P201" s="551"/>
      <c r="Q201" s="551"/>
      <c r="R201" s="6"/>
      <c r="S201" s="6"/>
      <c r="T201" s="6"/>
      <c r="U201" s="552" t="s">
        <v>13</v>
      </c>
      <c r="V201" s="840"/>
    </row>
    <row r="202" spans="1:22" ht="12.75" customHeight="1">
      <c r="A202" s="786" t="s">
        <v>24</v>
      </c>
      <c r="B202" s="787"/>
      <c r="C202" s="787"/>
      <c r="D202" s="787"/>
      <c r="E202" s="787"/>
      <c r="F202" s="788"/>
      <c r="G202" s="779" t="str">
        <f>(C182)</f>
        <v>Captain
Name</v>
      </c>
      <c r="H202" s="780"/>
      <c r="I202" s="779">
        <f>(C183)</f>
        <v>0</v>
      </c>
      <c r="J202" s="780"/>
      <c r="K202" s="779">
        <f>(C184)</f>
        <v>0</v>
      </c>
      <c r="L202" s="780"/>
      <c r="M202" s="779">
        <f>(C185)</f>
        <v>0</v>
      </c>
      <c r="N202" s="780"/>
      <c r="O202" s="522" t="s">
        <v>6</v>
      </c>
      <c r="P202" s="547" t="s">
        <v>23</v>
      </c>
      <c r="Q202" s="548"/>
      <c r="R202" s="8"/>
      <c r="S202" s="6"/>
      <c r="T202" s="6"/>
      <c r="U202" s="552"/>
      <c r="V202" s="840"/>
    </row>
    <row r="203" spans="1:22" ht="12.75" customHeight="1">
      <c r="A203" s="789"/>
      <c r="B203" s="790"/>
      <c r="C203" s="790"/>
      <c r="D203" s="790"/>
      <c r="E203" s="790"/>
      <c r="F203" s="791"/>
      <c r="G203" s="781"/>
      <c r="H203" s="782"/>
      <c r="I203" s="781"/>
      <c r="J203" s="782"/>
      <c r="K203" s="781"/>
      <c r="L203" s="782"/>
      <c r="M203" s="781"/>
      <c r="N203" s="782"/>
      <c r="O203" s="523"/>
      <c r="P203" s="549"/>
      <c r="Q203" s="548"/>
      <c r="R203" s="8"/>
      <c r="S203" s="6"/>
      <c r="T203" s="6"/>
      <c r="U203" s="554"/>
      <c r="V203" s="841"/>
    </row>
    <row r="204" spans="1:22" ht="21.75" customHeight="1">
      <c r="A204" s="757" t="s">
        <v>11</v>
      </c>
      <c r="B204" s="485"/>
      <c r="C204" s="485"/>
      <c r="D204" s="485"/>
      <c r="E204" s="485"/>
      <c r="F204" s="486"/>
      <c r="G204" s="566">
        <v>0</v>
      </c>
      <c r="H204" s="567"/>
      <c r="I204" s="566">
        <v>0</v>
      </c>
      <c r="J204" s="567"/>
      <c r="K204" s="566">
        <v>0</v>
      </c>
      <c r="L204" s="567"/>
      <c r="M204" s="566">
        <v>0</v>
      </c>
      <c r="N204" s="567"/>
      <c r="O204" s="15">
        <v>0</v>
      </c>
      <c r="P204" s="813">
        <f>SUM(G204:M204)-MIN(G204:M204)+O204</f>
        <v>0</v>
      </c>
      <c r="Q204" s="814"/>
      <c r="S204" s="9"/>
      <c r="T204" s="8"/>
      <c r="U204" s="568" t="s">
        <v>14</v>
      </c>
      <c r="V204" s="838"/>
    </row>
    <row r="205" spans="1:22" ht="4.5" customHeight="1">
      <c r="A205" s="551"/>
      <c r="B205" s="551"/>
      <c r="C205" s="551"/>
      <c r="D205" s="551"/>
      <c r="E205" s="551"/>
      <c r="F205" s="551"/>
      <c r="G205" s="551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6"/>
      <c r="S205" s="6"/>
      <c r="T205" s="6"/>
      <c r="U205" s="570"/>
      <c r="V205" s="839"/>
    </row>
    <row r="206" spans="1:22" ht="11.25" customHeight="1">
      <c r="A206" s="786" t="s">
        <v>27</v>
      </c>
      <c r="B206" s="787"/>
      <c r="C206" s="787"/>
      <c r="D206" s="787"/>
      <c r="E206" s="787"/>
      <c r="F206" s="788"/>
      <c r="G206" s="779" t="str">
        <f>(C182)</f>
        <v>Captain
Name</v>
      </c>
      <c r="H206" s="780"/>
      <c r="I206" s="779">
        <f>(C183)</f>
        <v>0</v>
      </c>
      <c r="J206" s="780"/>
      <c r="K206" s="779">
        <f>(C184)</f>
        <v>0</v>
      </c>
      <c r="L206" s="780"/>
      <c r="M206" s="779">
        <f>(C185)</f>
        <v>0</v>
      </c>
      <c r="N206" s="780"/>
      <c r="O206" s="522" t="s">
        <v>6</v>
      </c>
      <c r="P206" s="547" t="s">
        <v>25</v>
      </c>
      <c r="Q206" s="548"/>
      <c r="R206" s="12"/>
      <c r="S206" s="6"/>
      <c r="T206" s="6"/>
      <c r="U206" s="570"/>
      <c r="V206" s="839"/>
    </row>
    <row r="207" spans="1:22" ht="12.75" customHeight="1">
      <c r="A207" s="789"/>
      <c r="B207" s="790"/>
      <c r="C207" s="790"/>
      <c r="D207" s="790"/>
      <c r="E207" s="790"/>
      <c r="F207" s="791"/>
      <c r="G207" s="781"/>
      <c r="H207" s="782"/>
      <c r="I207" s="781"/>
      <c r="J207" s="782"/>
      <c r="K207" s="781"/>
      <c r="L207" s="782"/>
      <c r="M207" s="781"/>
      <c r="N207" s="782"/>
      <c r="O207" s="523"/>
      <c r="P207" s="549"/>
      <c r="Q207" s="548"/>
      <c r="R207" s="12"/>
      <c r="S207" s="6"/>
      <c r="T207" s="6"/>
      <c r="U207" s="834">
        <f>SUM(V186+S196+P200+P204+P208)</f>
        <v>0</v>
      </c>
      <c r="V207" s="835"/>
    </row>
    <row r="208" spans="1:22" ht="21.75" customHeight="1">
      <c r="A208" s="757" t="s">
        <v>11</v>
      </c>
      <c r="B208" s="485"/>
      <c r="C208" s="485"/>
      <c r="D208" s="485"/>
      <c r="E208" s="485"/>
      <c r="F208" s="486"/>
      <c r="G208" s="566">
        <v>0</v>
      </c>
      <c r="H208" s="567"/>
      <c r="I208" s="566">
        <v>0</v>
      </c>
      <c r="J208" s="567"/>
      <c r="K208" s="566">
        <v>0</v>
      </c>
      <c r="L208" s="567"/>
      <c r="M208" s="566">
        <v>0</v>
      </c>
      <c r="N208" s="567"/>
      <c r="O208" s="15">
        <v>0</v>
      </c>
      <c r="P208" s="813">
        <f>SUM(G208:M208)-MIN(G208:M208)+O208</f>
        <v>0</v>
      </c>
      <c r="Q208" s="814"/>
      <c r="R208" s="13"/>
      <c r="S208" s="9"/>
      <c r="T208" s="8"/>
      <c r="U208" s="836"/>
      <c r="V208" s="837"/>
    </row>
    <row r="209" spans="1:22" ht="13.5" customHeight="1">
      <c r="A209" s="812" t="s">
        <v>36</v>
      </c>
      <c r="B209" s="812"/>
      <c r="C209" s="812"/>
      <c r="D209" s="812"/>
      <c r="E209" s="812"/>
      <c r="F209" s="812"/>
      <c r="G209" s="812"/>
      <c r="H209" s="812"/>
      <c r="I209" s="812"/>
      <c r="J209" s="812"/>
      <c r="K209" s="812"/>
      <c r="L209" s="812"/>
      <c r="M209" s="812"/>
      <c r="N209" s="812"/>
      <c r="O209" s="812"/>
      <c r="P209" s="812"/>
      <c r="Q209" s="812"/>
      <c r="R209" s="812"/>
      <c r="S209" s="812"/>
      <c r="T209" s="812"/>
      <c r="U209" s="812"/>
      <c r="V209" s="812"/>
    </row>
    <row r="210" spans="1:22" ht="13.5" customHeight="1">
      <c r="A210" s="577" t="s">
        <v>32</v>
      </c>
      <c r="B210" s="577"/>
      <c r="C210" s="577"/>
      <c r="D210" s="577"/>
      <c r="E210" s="577"/>
      <c r="F210" s="577"/>
      <c r="G210" s="577"/>
      <c r="H210" s="577"/>
      <c r="I210" s="577"/>
      <c r="J210" s="577"/>
      <c r="K210" s="577"/>
      <c r="L210" s="577"/>
      <c r="M210" s="577"/>
      <c r="N210" s="577"/>
      <c r="O210" s="577"/>
      <c r="P210" s="577"/>
      <c r="Q210" s="577"/>
      <c r="R210" s="577"/>
      <c r="S210" s="577"/>
      <c r="T210" s="577"/>
      <c r="U210" s="577"/>
      <c r="V210" s="577"/>
    </row>
  </sheetData>
  <sheetProtection sheet="1" objects="1" scenarios="1"/>
  <mergeCells count="714">
    <mergeCell ref="L14:M15"/>
    <mergeCell ref="A5:A6"/>
    <mergeCell ref="B5:B6"/>
    <mergeCell ref="A33:F33"/>
    <mergeCell ref="M31:N32"/>
    <mergeCell ref="C14:E15"/>
    <mergeCell ref="C16:E16"/>
    <mergeCell ref="F5:F6"/>
    <mergeCell ref="A31:F32"/>
    <mergeCell ref="J17:K17"/>
    <mergeCell ref="C7:E7"/>
    <mergeCell ref="C8:E8"/>
    <mergeCell ref="C9:E9"/>
    <mergeCell ref="C10:E10"/>
    <mergeCell ref="O27:O28"/>
    <mergeCell ref="P27:Q28"/>
    <mergeCell ref="K27:L28"/>
    <mergeCell ref="I27:J28"/>
    <mergeCell ref="O36:O37"/>
    <mergeCell ref="P36:P37"/>
    <mergeCell ref="C19:E19"/>
    <mergeCell ref="G33:H33"/>
    <mergeCell ref="I33:J33"/>
    <mergeCell ref="K33:L33"/>
    <mergeCell ref="I29:J29"/>
    <mergeCell ref="K29:L29"/>
    <mergeCell ref="A30:Q30"/>
    <mergeCell ref="A20:E20"/>
    <mergeCell ref="I36:J37"/>
    <mergeCell ref="K36:K37"/>
    <mergeCell ref="L36:L37"/>
    <mergeCell ref="M36:N37"/>
    <mergeCell ref="A34:V34"/>
    <mergeCell ref="A35:V35"/>
    <mergeCell ref="A23:D24"/>
    <mergeCell ref="A25:D25"/>
    <mergeCell ref="O23:O24"/>
    <mergeCell ref="P23:Q24"/>
    <mergeCell ref="P25:Q25"/>
    <mergeCell ref="M27:N28"/>
    <mergeCell ref="M29:N29"/>
    <mergeCell ref="M33:N33"/>
    <mergeCell ref="K1:K2"/>
    <mergeCell ref="B1:H2"/>
    <mergeCell ref="I1:J2"/>
    <mergeCell ref="A14:A15"/>
    <mergeCell ref="B14:B15"/>
    <mergeCell ref="A11:E11"/>
    <mergeCell ref="A12:V12"/>
    <mergeCell ref="N14:O15"/>
    <mergeCell ref="S14:T15"/>
    <mergeCell ref="A13:T13"/>
    <mergeCell ref="R7:R10"/>
    <mergeCell ref="L1:L2"/>
    <mergeCell ref="P1:P2"/>
    <mergeCell ref="Q1:V2"/>
    <mergeCell ref="U5:U6"/>
    <mergeCell ref="S7:S10"/>
    <mergeCell ref="T7:T10"/>
    <mergeCell ref="M1:N2"/>
    <mergeCell ref="O1:O2"/>
    <mergeCell ref="A3:V3"/>
    <mergeCell ref="R14:R15"/>
    <mergeCell ref="S16:T16"/>
    <mergeCell ref="F14:F15"/>
    <mergeCell ref="G14:G15"/>
    <mergeCell ref="H16:I16"/>
    <mergeCell ref="P16:Q16"/>
    <mergeCell ref="N16:O16"/>
    <mergeCell ref="P14:Q15"/>
    <mergeCell ref="H14:I15"/>
    <mergeCell ref="J14:K15"/>
    <mergeCell ref="A1:A2"/>
    <mergeCell ref="A29:F29"/>
    <mergeCell ref="G29:H29"/>
    <mergeCell ref="A27:F28"/>
    <mergeCell ref="G27:H28"/>
    <mergeCell ref="H17:I17"/>
    <mergeCell ref="H18:I18"/>
    <mergeCell ref="H19:I19"/>
    <mergeCell ref="A4:V4"/>
    <mergeCell ref="C5:E6"/>
    <mergeCell ref="S21:T21"/>
    <mergeCell ref="P17:Q17"/>
    <mergeCell ref="P18:Q18"/>
    <mergeCell ref="G31:H32"/>
    <mergeCell ref="A22:V22"/>
    <mergeCell ref="C17:E17"/>
    <mergeCell ref="C18:E18"/>
    <mergeCell ref="A21:E21"/>
    <mergeCell ref="H20:I20"/>
    <mergeCell ref="H21:I21"/>
    <mergeCell ref="S17:T17"/>
    <mergeCell ref="S18:T18"/>
    <mergeCell ref="S19:T19"/>
    <mergeCell ref="S20:T20"/>
    <mergeCell ref="U32:V33"/>
    <mergeCell ref="U29:V31"/>
    <mergeCell ref="U26:V28"/>
    <mergeCell ref="I31:J32"/>
    <mergeCell ref="K31:L32"/>
    <mergeCell ref="P31:Q32"/>
    <mergeCell ref="O31:O32"/>
    <mergeCell ref="P33:Q33"/>
    <mergeCell ref="A26:Q26"/>
    <mergeCell ref="P29:Q29"/>
    <mergeCell ref="N17:O17"/>
    <mergeCell ref="J16:K16"/>
    <mergeCell ref="L16:M16"/>
    <mergeCell ref="N18:O18"/>
    <mergeCell ref="J18:K18"/>
    <mergeCell ref="L18:M18"/>
    <mergeCell ref="L17:M17"/>
    <mergeCell ref="N20:O20"/>
    <mergeCell ref="P20:Q20"/>
    <mergeCell ref="J20:K20"/>
    <mergeCell ref="L20:M20"/>
    <mergeCell ref="J19:K19"/>
    <mergeCell ref="L19:M19"/>
    <mergeCell ref="N19:O19"/>
    <mergeCell ref="P19:Q19"/>
    <mergeCell ref="J21:K21"/>
    <mergeCell ref="L21:M21"/>
    <mergeCell ref="N21:O21"/>
    <mergeCell ref="P21:Q21"/>
    <mergeCell ref="Q36:V37"/>
    <mergeCell ref="A38:V38"/>
    <mergeCell ref="A39:V39"/>
    <mergeCell ref="A40:A41"/>
    <mergeCell ref="B40:B41"/>
    <mergeCell ref="C40:E41"/>
    <mergeCell ref="F40:F41"/>
    <mergeCell ref="U40:U41"/>
    <mergeCell ref="A36:A37"/>
    <mergeCell ref="B36:H37"/>
    <mergeCell ref="S42:S45"/>
    <mergeCell ref="T42:T45"/>
    <mergeCell ref="C43:E43"/>
    <mergeCell ref="C44:E44"/>
    <mergeCell ref="C45:E45"/>
    <mergeCell ref="H49:I50"/>
    <mergeCell ref="J49:K50"/>
    <mergeCell ref="C42:E42"/>
    <mergeCell ref="R42:R45"/>
    <mergeCell ref="P49:Q50"/>
    <mergeCell ref="R49:R50"/>
    <mergeCell ref="A46:E46"/>
    <mergeCell ref="A47:V47"/>
    <mergeCell ref="A48:T48"/>
    <mergeCell ref="A49:A50"/>
    <mergeCell ref="B49:B50"/>
    <mergeCell ref="C49:E50"/>
    <mergeCell ref="F49:F50"/>
    <mergeCell ref="G49:G50"/>
    <mergeCell ref="S49:T50"/>
    <mergeCell ref="C51:E51"/>
    <mergeCell ref="H51:I51"/>
    <mergeCell ref="J51:K51"/>
    <mergeCell ref="L51:M51"/>
    <mergeCell ref="N51:O51"/>
    <mergeCell ref="P51:Q51"/>
    <mergeCell ref="S51:T51"/>
    <mergeCell ref="L49:M50"/>
    <mergeCell ref="N49:O50"/>
    <mergeCell ref="C52:E52"/>
    <mergeCell ref="H52:I52"/>
    <mergeCell ref="J52:K52"/>
    <mergeCell ref="L52:M52"/>
    <mergeCell ref="N52:O52"/>
    <mergeCell ref="P52:Q52"/>
    <mergeCell ref="S52:T52"/>
    <mergeCell ref="C53:E53"/>
    <mergeCell ref="H53:I53"/>
    <mergeCell ref="J53:K53"/>
    <mergeCell ref="L53:M53"/>
    <mergeCell ref="N53:O53"/>
    <mergeCell ref="P53:Q53"/>
    <mergeCell ref="S53:T53"/>
    <mergeCell ref="C54:E54"/>
    <mergeCell ref="H54:I54"/>
    <mergeCell ref="J54:K54"/>
    <mergeCell ref="L54:M54"/>
    <mergeCell ref="N54:O54"/>
    <mergeCell ref="P54:Q54"/>
    <mergeCell ref="S54:T54"/>
    <mergeCell ref="A55:E55"/>
    <mergeCell ref="H55:I55"/>
    <mergeCell ref="J55:K55"/>
    <mergeCell ref="L55:M55"/>
    <mergeCell ref="N55:O55"/>
    <mergeCell ref="P55:Q55"/>
    <mergeCell ref="S55:T55"/>
    <mergeCell ref="N56:O56"/>
    <mergeCell ref="P56:Q56"/>
    <mergeCell ref="S56:T56"/>
    <mergeCell ref="A57:V57"/>
    <mergeCell ref="A56:E56"/>
    <mergeCell ref="H56:I56"/>
    <mergeCell ref="J56:K56"/>
    <mergeCell ref="L56:M56"/>
    <mergeCell ref="A58:D59"/>
    <mergeCell ref="O58:O59"/>
    <mergeCell ref="P58:Q59"/>
    <mergeCell ref="A60:D60"/>
    <mergeCell ref="P60:Q60"/>
    <mergeCell ref="A61:Q61"/>
    <mergeCell ref="U61:V63"/>
    <mergeCell ref="A62:F63"/>
    <mergeCell ref="G62:H63"/>
    <mergeCell ref="I62:J63"/>
    <mergeCell ref="K62:L63"/>
    <mergeCell ref="M62:N63"/>
    <mergeCell ref="O62:O63"/>
    <mergeCell ref="P62:Q63"/>
    <mergeCell ref="A64:F64"/>
    <mergeCell ref="G64:H64"/>
    <mergeCell ref="I64:J64"/>
    <mergeCell ref="K64:L64"/>
    <mergeCell ref="M64:N64"/>
    <mergeCell ref="P64:Q64"/>
    <mergeCell ref="U64:V66"/>
    <mergeCell ref="A65:Q65"/>
    <mergeCell ref="A66:F67"/>
    <mergeCell ref="G66:H67"/>
    <mergeCell ref="I66:J67"/>
    <mergeCell ref="K66:L67"/>
    <mergeCell ref="M66:N67"/>
    <mergeCell ref="O66:O67"/>
    <mergeCell ref="P66:Q67"/>
    <mergeCell ref="U67:V68"/>
    <mergeCell ref="A68:F68"/>
    <mergeCell ref="G68:H68"/>
    <mergeCell ref="I68:J68"/>
    <mergeCell ref="K68:L68"/>
    <mergeCell ref="M68:N68"/>
    <mergeCell ref="P68:Q68"/>
    <mergeCell ref="A69:V69"/>
    <mergeCell ref="A70:V70"/>
    <mergeCell ref="A71:A72"/>
    <mergeCell ref="B71:H72"/>
    <mergeCell ref="I71:J72"/>
    <mergeCell ref="K71:K72"/>
    <mergeCell ref="L71:L72"/>
    <mergeCell ref="M71:N72"/>
    <mergeCell ref="O71:O72"/>
    <mergeCell ref="P71:P72"/>
    <mergeCell ref="Q71:V72"/>
    <mergeCell ref="A73:V73"/>
    <mergeCell ref="A74:V74"/>
    <mergeCell ref="A75:A76"/>
    <mergeCell ref="B75:B76"/>
    <mergeCell ref="C75:E76"/>
    <mergeCell ref="F75:F76"/>
    <mergeCell ref="U75:U76"/>
    <mergeCell ref="S77:S80"/>
    <mergeCell ref="T77:T80"/>
    <mergeCell ref="C78:E78"/>
    <mergeCell ref="C79:E79"/>
    <mergeCell ref="C80:E80"/>
    <mergeCell ref="H84:I85"/>
    <mergeCell ref="J84:K85"/>
    <mergeCell ref="C77:E77"/>
    <mergeCell ref="R77:R80"/>
    <mergeCell ref="P84:Q85"/>
    <mergeCell ref="R84:R85"/>
    <mergeCell ref="A81:E81"/>
    <mergeCell ref="A82:V82"/>
    <mergeCell ref="A83:T83"/>
    <mergeCell ref="A84:A85"/>
    <mergeCell ref="B84:B85"/>
    <mergeCell ref="C84:E85"/>
    <mergeCell ref="F84:F85"/>
    <mergeCell ref="G84:G85"/>
    <mergeCell ref="S84:T85"/>
    <mergeCell ref="C86:E86"/>
    <mergeCell ref="H86:I86"/>
    <mergeCell ref="J86:K86"/>
    <mergeCell ref="L86:M86"/>
    <mergeCell ref="N86:O86"/>
    <mergeCell ref="P86:Q86"/>
    <mergeCell ref="S86:T86"/>
    <mergeCell ref="L84:M85"/>
    <mergeCell ref="N84:O85"/>
    <mergeCell ref="C87:E87"/>
    <mergeCell ref="H87:I87"/>
    <mergeCell ref="J87:K87"/>
    <mergeCell ref="L87:M87"/>
    <mergeCell ref="N87:O87"/>
    <mergeCell ref="P87:Q87"/>
    <mergeCell ref="S87:T87"/>
    <mergeCell ref="C88:E88"/>
    <mergeCell ref="H88:I88"/>
    <mergeCell ref="J88:K88"/>
    <mergeCell ref="L88:M88"/>
    <mergeCell ref="N88:O88"/>
    <mergeCell ref="P88:Q88"/>
    <mergeCell ref="S88:T88"/>
    <mergeCell ref="C89:E89"/>
    <mergeCell ref="H89:I89"/>
    <mergeCell ref="J89:K89"/>
    <mergeCell ref="L89:M89"/>
    <mergeCell ref="N89:O89"/>
    <mergeCell ref="P89:Q89"/>
    <mergeCell ref="S89:T89"/>
    <mergeCell ref="A90:E90"/>
    <mergeCell ref="H90:I90"/>
    <mergeCell ref="J90:K90"/>
    <mergeCell ref="L90:M90"/>
    <mergeCell ref="N90:O90"/>
    <mergeCell ref="P90:Q90"/>
    <mergeCell ref="S90:T90"/>
    <mergeCell ref="N91:O91"/>
    <mergeCell ref="P91:Q91"/>
    <mergeCell ref="S91:T91"/>
    <mergeCell ref="A92:V92"/>
    <mergeCell ref="A91:E91"/>
    <mergeCell ref="H91:I91"/>
    <mergeCell ref="J91:K91"/>
    <mergeCell ref="L91:M91"/>
    <mergeCell ref="A93:D94"/>
    <mergeCell ref="O93:O94"/>
    <mergeCell ref="P93:Q94"/>
    <mergeCell ref="A95:D95"/>
    <mergeCell ref="P95:Q95"/>
    <mergeCell ref="A96:Q96"/>
    <mergeCell ref="U96:V98"/>
    <mergeCell ref="A97:F98"/>
    <mergeCell ref="G97:H98"/>
    <mergeCell ref="I97:J98"/>
    <mergeCell ref="K97:L98"/>
    <mergeCell ref="M97:N98"/>
    <mergeCell ref="O97:O98"/>
    <mergeCell ref="P97:Q98"/>
    <mergeCell ref="A99:F99"/>
    <mergeCell ref="G99:H99"/>
    <mergeCell ref="I99:J99"/>
    <mergeCell ref="K99:L99"/>
    <mergeCell ref="M99:N99"/>
    <mergeCell ref="P99:Q99"/>
    <mergeCell ref="U99:V101"/>
    <mergeCell ref="A100:Q100"/>
    <mergeCell ref="A101:F102"/>
    <mergeCell ref="G101:H102"/>
    <mergeCell ref="I101:J102"/>
    <mergeCell ref="K101:L102"/>
    <mergeCell ref="M101:N102"/>
    <mergeCell ref="O101:O102"/>
    <mergeCell ref="P101:Q102"/>
    <mergeCell ref="U102:V103"/>
    <mergeCell ref="A103:F103"/>
    <mergeCell ref="G103:H103"/>
    <mergeCell ref="I103:J103"/>
    <mergeCell ref="K103:L103"/>
    <mergeCell ref="M103:N103"/>
    <mergeCell ref="P103:Q103"/>
    <mergeCell ref="A104:V104"/>
    <mergeCell ref="A105:V105"/>
    <mergeCell ref="A106:A107"/>
    <mergeCell ref="B106:H107"/>
    <mergeCell ref="I106:J107"/>
    <mergeCell ref="K106:K107"/>
    <mergeCell ref="L106:L107"/>
    <mergeCell ref="M106:N107"/>
    <mergeCell ref="O106:O107"/>
    <mergeCell ref="P106:P107"/>
    <mergeCell ref="Q106:V107"/>
    <mergeCell ref="A108:V108"/>
    <mergeCell ref="A109:V109"/>
    <mergeCell ref="A110:A111"/>
    <mergeCell ref="B110:B111"/>
    <mergeCell ref="C110:E111"/>
    <mergeCell ref="F110:F111"/>
    <mergeCell ref="U110:U111"/>
    <mergeCell ref="S112:S115"/>
    <mergeCell ref="T112:T115"/>
    <mergeCell ref="C113:E113"/>
    <mergeCell ref="C114:E114"/>
    <mergeCell ref="C115:E115"/>
    <mergeCell ref="H119:I120"/>
    <mergeCell ref="J119:K120"/>
    <mergeCell ref="C112:E112"/>
    <mergeCell ref="R112:R115"/>
    <mergeCell ref="P119:Q120"/>
    <mergeCell ref="R119:R120"/>
    <mergeCell ref="A116:E116"/>
    <mergeCell ref="A117:V117"/>
    <mergeCell ref="A118:T118"/>
    <mergeCell ref="A119:A120"/>
    <mergeCell ref="B119:B120"/>
    <mergeCell ref="C119:E120"/>
    <mergeCell ref="F119:F120"/>
    <mergeCell ref="G119:G120"/>
    <mergeCell ref="S119:T120"/>
    <mergeCell ref="C121:E121"/>
    <mergeCell ref="H121:I121"/>
    <mergeCell ref="J121:K121"/>
    <mergeCell ref="L121:M121"/>
    <mergeCell ref="N121:O121"/>
    <mergeCell ref="P121:Q121"/>
    <mergeCell ref="S121:T121"/>
    <mergeCell ref="L119:M120"/>
    <mergeCell ref="N119:O120"/>
    <mergeCell ref="C122:E122"/>
    <mergeCell ref="H122:I122"/>
    <mergeCell ref="J122:K122"/>
    <mergeCell ref="L122:M122"/>
    <mergeCell ref="N122:O122"/>
    <mergeCell ref="P122:Q122"/>
    <mergeCell ref="S122:T122"/>
    <mergeCell ref="C123:E123"/>
    <mergeCell ref="H123:I123"/>
    <mergeCell ref="J123:K123"/>
    <mergeCell ref="L123:M123"/>
    <mergeCell ref="N123:O123"/>
    <mergeCell ref="P123:Q123"/>
    <mergeCell ref="S123:T123"/>
    <mergeCell ref="C124:E124"/>
    <mergeCell ref="H124:I124"/>
    <mergeCell ref="J124:K124"/>
    <mergeCell ref="L124:M124"/>
    <mergeCell ref="N124:O124"/>
    <mergeCell ref="P124:Q124"/>
    <mergeCell ref="S124:T124"/>
    <mergeCell ref="A125:E125"/>
    <mergeCell ref="H125:I125"/>
    <mergeCell ref="J125:K125"/>
    <mergeCell ref="L125:M125"/>
    <mergeCell ref="N125:O125"/>
    <mergeCell ref="P125:Q125"/>
    <mergeCell ref="S125:T125"/>
    <mergeCell ref="N126:O126"/>
    <mergeCell ref="P126:Q126"/>
    <mergeCell ref="S126:T126"/>
    <mergeCell ref="A127:V127"/>
    <mergeCell ref="A126:E126"/>
    <mergeCell ref="H126:I126"/>
    <mergeCell ref="J126:K126"/>
    <mergeCell ref="L126:M126"/>
    <mergeCell ref="A128:D129"/>
    <mergeCell ref="O128:O129"/>
    <mergeCell ref="P128:Q129"/>
    <mergeCell ref="A130:D130"/>
    <mergeCell ref="P130:Q130"/>
    <mergeCell ref="A131:Q131"/>
    <mergeCell ref="U131:V133"/>
    <mergeCell ref="A132:F133"/>
    <mergeCell ref="G132:H133"/>
    <mergeCell ref="I132:J133"/>
    <mergeCell ref="K132:L133"/>
    <mergeCell ref="M132:N133"/>
    <mergeCell ref="O132:O133"/>
    <mergeCell ref="P132:Q133"/>
    <mergeCell ref="A134:F134"/>
    <mergeCell ref="G134:H134"/>
    <mergeCell ref="I134:J134"/>
    <mergeCell ref="K134:L134"/>
    <mergeCell ref="M134:N134"/>
    <mergeCell ref="P134:Q134"/>
    <mergeCell ref="U134:V136"/>
    <mergeCell ref="A135:Q135"/>
    <mergeCell ref="A136:F137"/>
    <mergeCell ref="G136:H137"/>
    <mergeCell ref="I136:J137"/>
    <mergeCell ref="K136:L137"/>
    <mergeCell ref="M136:N137"/>
    <mergeCell ref="O136:O137"/>
    <mergeCell ref="P136:Q137"/>
    <mergeCell ref="U137:V138"/>
    <mergeCell ref="A138:F138"/>
    <mergeCell ref="G138:H138"/>
    <mergeCell ref="I138:J138"/>
    <mergeCell ref="K138:L138"/>
    <mergeCell ref="M138:N138"/>
    <mergeCell ref="P138:Q138"/>
    <mergeCell ref="A139:V139"/>
    <mergeCell ref="A140:V140"/>
    <mergeCell ref="A141:A142"/>
    <mergeCell ref="B141:H142"/>
    <mergeCell ref="I141:J142"/>
    <mergeCell ref="K141:K142"/>
    <mergeCell ref="L141:L142"/>
    <mergeCell ref="M141:N142"/>
    <mergeCell ref="O141:O142"/>
    <mergeCell ref="P141:P142"/>
    <mergeCell ref="Q141:V142"/>
    <mergeCell ref="A143:V143"/>
    <mergeCell ref="A144:V144"/>
    <mergeCell ref="A145:A146"/>
    <mergeCell ref="B145:B146"/>
    <mergeCell ref="C145:E146"/>
    <mergeCell ref="F145:F146"/>
    <mergeCell ref="U145:U146"/>
    <mergeCell ref="S147:S150"/>
    <mergeCell ref="T147:T150"/>
    <mergeCell ref="C148:E148"/>
    <mergeCell ref="C149:E149"/>
    <mergeCell ref="C150:E150"/>
    <mergeCell ref="H154:I155"/>
    <mergeCell ref="J154:K155"/>
    <mergeCell ref="C147:E147"/>
    <mergeCell ref="R147:R150"/>
    <mergeCell ref="P154:Q155"/>
    <mergeCell ref="R154:R155"/>
    <mergeCell ref="A151:E151"/>
    <mergeCell ref="A152:V152"/>
    <mergeCell ref="A153:T153"/>
    <mergeCell ref="A154:A155"/>
    <mergeCell ref="B154:B155"/>
    <mergeCell ref="C154:E155"/>
    <mergeCell ref="F154:F155"/>
    <mergeCell ref="G154:G155"/>
    <mergeCell ref="S154:T155"/>
    <mergeCell ref="C156:E156"/>
    <mergeCell ref="H156:I156"/>
    <mergeCell ref="J156:K156"/>
    <mergeCell ref="L156:M156"/>
    <mergeCell ref="N156:O156"/>
    <mergeCell ref="P156:Q156"/>
    <mergeCell ref="S156:T156"/>
    <mergeCell ref="L154:M155"/>
    <mergeCell ref="N154:O155"/>
    <mergeCell ref="C157:E157"/>
    <mergeCell ref="H157:I157"/>
    <mergeCell ref="J157:K157"/>
    <mergeCell ref="L157:M157"/>
    <mergeCell ref="N157:O157"/>
    <mergeCell ref="P157:Q157"/>
    <mergeCell ref="S157:T157"/>
    <mergeCell ref="C158:E158"/>
    <mergeCell ref="H158:I158"/>
    <mergeCell ref="J158:K158"/>
    <mergeCell ref="L158:M158"/>
    <mergeCell ref="N158:O158"/>
    <mergeCell ref="P158:Q158"/>
    <mergeCell ref="S158:T158"/>
    <mergeCell ref="C159:E159"/>
    <mergeCell ref="H159:I159"/>
    <mergeCell ref="J159:K159"/>
    <mergeCell ref="L159:M159"/>
    <mergeCell ref="N159:O159"/>
    <mergeCell ref="P159:Q159"/>
    <mergeCell ref="S159:T159"/>
    <mergeCell ref="A160:E160"/>
    <mergeCell ref="H160:I160"/>
    <mergeCell ref="J160:K160"/>
    <mergeCell ref="L160:M160"/>
    <mergeCell ref="N160:O160"/>
    <mergeCell ref="P160:Q160"/>
    <mergeCell ref="S160:T160"/>
    <mergeCell ref="N161:O161"/>
    <mergeCell ref="P161:Q161"/>
    <mergeCell ref="S161:T161"/>
    <mergeCell ref="A162:V162"/>
    <mergeCell ref="A161:E161"/>
    <mergeCell ref="H161:I161"/>
    <mergeCell ref="J161:K161"/>
    <mergeCell ref="L161:M161"/>
    <mergeCell ref="A163:D164"/>
    <mergeCell ref="O163:O164"/>
    <mergeCell ref="P163:Q164"/>
    <mergeCell ref="A165:D165"/>
    <mergeCell ref="P165:Q165"/>
    <mergeCell ref="A166:Q166"/>
    <mergeCell ref="U166:V168"/>
    <mergeCell ref="A167:F168"/>
    <mergeCell ref="G167:H168"/>
    <mergeCell ref="I167:J168"/>
    <mergeCell ref="K167:L168"/>
    <mergeCell ref="M167:N168"/>
    <mergeCell ref="O167:O168"/>
    <mergeCell ref="P167:Q168"/>
    <mergeCell ref="A169:F169"/>
    <mergeCell ref="G169:H169"/>
    <mergeCell ref="I169:J169"/>
    <mergeCell ref="K169:L169"/>
    <mergeCell ref="M169:N169"/>
    <mergeCell ref="P169:Q169"/>
    <mergeCell ref="U169:V171"/>
    <mergeCell ref="A170:Q170"/>
    <mergeCell ref="A171:F172"/>
    <mergeCell ref="G171:H172"/>
    <mergeCell ref="I171:J172"/>
    <mergeCell ref="K171:L172"/>
    <mergeCell ref="M171:N172"/>
    <mergeCell ref="O171:O172"/>
    <mergeCell ref="A174:V174"/>
    <mergeCell ref="A175:V175"/>
    <mergeCell ref="P171:Q172"/>
    <mergeCell ref="U172:V173"/>
    <mergeCell ref="A173:F173"/>
    <mergeCell ref="G173:H173"/>
    <mergeCell ref="I173:J173"/>
    <mergeCell ref="K173:L173"/>
    <mergeCell ref="M173:N173"/>
    <mergeCell ref="P173:Q173"/>
    <mergeCell ref="Q176:V177"/>
    <mergeCell ref="A178:V178"/>
    <mergeCell ref="A179:V179"/>
    <mergeCell ref="A180:A181"/>
    <mergeCell ref="B180:B181"/>
    <mergeCell ref="C180:E181"/>
    <mergeCell ref="F180:F181"/>
    <mergeCell ref="U180:U181"/>
    <mergeCell ref="P176:P177"/>
    <mergeCell ref="C182:E182"/>
    <mergeCell ref="R182:R185"/>
    <mergeCell ref="S182:S185"/>
    <mergeCell ref="T182:T185"/>
    <mergeCell ref="C183:E183"/>
    <mergeCell ref="C184:E184"/>
    <mergeCell ref="C185:E185"/>
    <mergeCell ref="A186:E186"/>
    <mergeCell ref="A187:V187"/>
    <mergeCell ref="A188:T188"/>
    <mergeCell ref="A189:A190"/>
    <mergeCell ref="B189:B190"/>
    <mergeCell ref="G189:G190"/>
    <mergeCell ref="H189:I190"/>
    <mergeCell ref="J189:K190"/>
    <mergeCell ref="L189:M190"/>
    <mergeCell ref="N189:O190"/>
    <mergeCell ref="R189:R190"/>
    <mergeCell ref="S189:T190"/>
    <mergeCell ref="C191:E191"/>
    <mergeCell ref="H191:I191"/>
    <mergeCell ref="J191:K191"/>
    <mergeCell ref="L191:M191"/>
    <mergeCell ref="N191:O191"/>
    <mergeCell ref="P191:Q191"/>
    <mergeCell ref="S191:T191"/>
    <mergeCell ref="N192:O192"/>
    <mergeCell ref="P192:Q192"/>
    <mergeCell ref="C189:E190"/>
    <mergeCell ref="F189:F190"/>
    <mergeCell ref="C192:E192"/>
    <mergeCell ref="H192:I192"/>
    <mergeCell ref="P189:Q190"/>
    <mergeCell ref="S192:T192"/>
    <mergeCell ref="C193:E193"/>
    <mergeCell ref="H193:I193"/>
    <mergeCell ref="J193:K193"/>
    <mergeCell ref="L193:M193"/>
    <mergeCell ref="N193:O193"/>
    <mergeCell ref="P193:Q193"/>
    <mergeCell ref="S193:T193"/>
    <mergeCell ref="J192:K192"/>
    <mergeCell ref="L192:M192"/>
    <mergeCell ref="C194:E194"/>
    <mergeCell ref="H194:I194"/>
    <mergeCell ref="J194:K194"/>
    <mergeCell ref="L194:M194"/>
    <mergeCell ref="N194:O194"/>
    <mergeCell ref="P194:Q194"/>
    <mergeCell ref="S194:T194"/>
    <mergeCell ref="A195:E195"/>
    <mergeCell ref="H195:I195"/>
    <mergeCell ref="J195:K195"/>
    <mergeCell ref="L195:M195"/>
    <mergeCell ref="N195:O195"/>
    <mergeCell ref="P195:Q195"/>
    <mergeCell ref="S195:T195"/>
    <mergeCell ref="N196:O196"/>
    <mergeCell ref="P196:Q196"/>
    <mergeCell ref="S196:T196"/>
    <mergeCell ref="A197:V197"/>
    <mergeCell ref="A196:E196"/>
    <mergeCell ref="H196:I196"/>
    <mergeCell ref="J196:K196"/>
    <mergeCell ref="L196:M196"/>
    <mergeCell ref="A198:D199"/>
    <mergeCell ref="O198:O199"/>
    <mergeCell ref="P198:Q199"/>
    <mergeCell ref="A200:D200"/>
    <mergeCell ref="P200:Q200"/>
    <mergeCell ref="A201:Q201"/>
    <mergeCell ref="U201:V203"/>
    <mergeCell ref="A202:F203"/>
    <mergeCell ref="G202:H203"/>
    <mergeCell ref="I202:J203"/>
    <mergeCell ref="K202:L203"/>
    <mergeCell ref="M202:N203"/>
    <mergeCell ref="O202:O203"/>
    <mergeCell ref="P202:Q203"/>
    <mergeCell ref="A204:F204"/>
    <mergeCell ref="G204:H204"/>
    <mergeCell ref="I204:J204"/>
    <mergeCell ref="K204:L204"/>
    <mergeCell ref="U204:V206"/>
    <mergeCell ref="A205:Q205"/>
    <mergeCell ref="M204:N204"/>
    <mergeCell ref="P204:Q204"/>
    <mergeCell ref="A206:F207"/>
    <mergeCell ref="G206:H207"/>
    <mergeCell ref="I206:J207"/>
    <mergeCell ref="K206:L207"/>
    <mergeCell ref="M206:N207"/>
    <mergeCell ref="O206:O207"/>
    <mergeCell ref="U207:V208"/>
    <mergeCell ref="A208:F208"/>
    <mergeCell ref="G208:H208"/>
    <mergeCell ref="I208:J208"/>
    <mergeCell ref="K208:L208"/>
    <mergeCell ref="M208:N208"/>
    <mergeCell ref="P208:Q208"/>
    <mergeCell ref="A209:V209"/>
    <mergeCell ref="A210:V210"/>
    <mergeCell ref="A176:A177"/>
    <mergeCell ref="B176:H177"/>
    <mergeCell ref="I176:J177"/>
    <mergeCell ref="K176:K177"/>
    <mergeCell ref="L176:L177"/>
    <mergeCell ref="M176:N177"/>
    <mergeCell ref="O176:O177"/>
    <mergeCell ref="P206:Q207"/>
  </mergeCells>
  <printOptions/>
  <pageMargins left="0.25" right="0.25" top="0.45" bottom="0.5" header="0.25" footer="0.35"/>
  <pageSetup horizontalDpi="300" verticalDpi="300" orientation="landscape" paperSize="5" r:id="rId1"/>
  <headerFooter alignWithMargins="0">
    <oddHeader>&amp;C&amp;12USPC Quiz Competition</oddHeader>
    <oddFooter>&amp;C&amp;12MASTER SCORESHEET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0"/>
  <sheetViews>
    <sheetView tabSelected="1" zoomScale="50" zoomScaleNormal="50" zoomScaleSheetLayoutView="50" workbookViewId="0" topLeftCell="A1">
      <selection activeCell="X2" sqref="X2"/>
    </sheetView>
  </sheetViews>
  <sheetFormatPr defaultColWidth="9.140625" defaultRowHeight="12.75"/>
  <cols>
    <col min="1" max="1" width="6.7109375" style="1" customWidth="1"/>
    <col min="2" max="3" width="7.7109375" style="1" customWidth="1"/>
    <col min="4" max="4" width="7.8515625" style="1" customWidth="1"/>
    <col min="5" max="5" width="9.7109375" style="1" customWidth="1"/>
    <col min="6" max="6" width="7.7109375" style="1" customWidth="1"/>
    <col min="7" max="7" width="9.8515625" style="1" customWidth="1"/>
    <col min="8" max="8" width="7.421875" style="1" customWidth="1"/>
    <col min="9" max="10" width="7.28125" style="1" customWidth="1"/>
    <col min="11" max="11" width="7.8515625" style="1" customWidth="1"/>
    <col min="12" max="17" width="7.28125" style="1" customWidth="1"/>
    <col min="18" max="18" width="8.7109375" style="1" customWidth="1"/>
    <col min="19" max="19" width="7.28125" style="1" customWidth="1"/>
    <col min="20" max="20" width="9.00390625" style="1" customWidth="1"/>
    <col min="21" max="21" width="4.28125" style="1" customWidth="1"/>
    <col min="22" max="22" width="18.7109375" style="1" customWidth="1"/>
    <col min="23" max="23" width="9.140625" style="1" customWidth="1"/>
    <col min="24" max="24" width="23.8515625" style="1" customWidth="1"/>
    <col min="25" max="16384" width="9.140625" style="1" customWidth="1"/>
  </cols>
  <sheetData>
    <row r="1" spans="1:25" ht="27.75">
      <c r="A1" s="94" t="s">
        <v>3</v>
      </c>
      <c r="B1" s="132">
        <f>+teams!D5</f>
        <v>0</v>
      </c>
      <c r="C1" s="95"/>
      <c r="D1" s="95"/>
      <c r="E1" s="95"/>
      <c r="F1" s="96"/>
      <c r="G1" s="97"/>
      <c r="H1" s="98" t="s">
        <v>26</v>
      </c>
      <c r="I1" s="109">
        <f>+teams!C5</f>
        <v>1</v>
      </c>
      <c r="J1" s="175"/>
      <c r="K1" s="98" t="s">
        <v>20</v>
      </c>
      <c r="L1" s="505" t="str">
        <f>+teams!A5</f>
        <v>Junior D</v>
      </c>
      <c r="M1" s="506"/>
      <c r="N1" s="99"/>
      <c r="O1" s="100" t="s">
        <v>22</v>
      </c>
      <c r="P1" s="135" t="str">
        <f>+teams!B5</f>
        <v>A</v>
      </c>
      <c r="Q1" s="101"/>
      <c r="R1" s="101"/>
      <c r="S1" s="101"/>
      <c r="T1" s="101"/>
      <c r="U1" s="101"/>
      <c r="V1" s="155"/>
      <c r="W1" s="91"/>
      <c r="X1" s="842" t="s">
        <v>193</v>
      </c>
      <c r="Y1" s="91"/>
    </row>
    <row r="2" spans="1:25" ht="25.5" customHeight="1">
      <c r="A2" s="102"/>
      <c r="B2" s="86"/>
      <c r="C2" s="86"/>
      <c r="D2" s="86"/>
      <c r="E2" s="86"/>
      <c r="F2" s="86"/>
      <c r="G2" s="86"/>
      <c r="H2" s="86"/>
      <c r="I2" s="87"/>
      <c r="J2" s="87"/>
      <c r="K2" s="88"/>
      <c r="L2" s="87"/>
      <c r="M2" s="89"/>
      <c r="N2" s="89"/>
      <c r="O2" s="90"/>
      <c r="P2" s="92"/>
      <c r="Q2" s="93"/>
      <c r="R2" s="93"/>
      <c r="S2" s="93"/>
      <c r="T2" s="93"/>
      <c r="U2" s="93"/>
      <c r="V2" s="156"/>
      <c r="W2" s="91"/>
      <c r="X2" s="842" t="s">
        <v>194</v>
      </c>
      <c r="Y2" s="91"/>
    </row>
    <row r="3" spans="1:25" ht="4.5" customHeigh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91"/>
      <c r="X3" s="91"/>
      <c r="Y3" s="91"/>
    </row>
    <row r="4" spans="1:25" ht="22.5" customHeight="1">
      <c r="A4" s="510" t="s">
        <v>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91"/>
      <c r="X4" s="91"/>
      <c r="Y4" s="91"/>
    </row>
    <row r="5" spans="1:25" ht="15.75" customHeight="1">
      <c r="A5" s="513" t="s">
        <v>0</v>
      </c>
      <c r="B5" s="515" t="s">
        <v>21</v>
      </c>
      <c r="C5" s="517" t="s">
        <v>4</v>
      </c>
      <c r="D5" s="518"/>
      <c r="E5" s="519"/>
      <c r="F5" s="515" t="s">
        <v>125</v>
      </c>
      <c r="G5" s="91"/>
      <c r="H5" s="62" t="s">
        <v>61</v>
      </c>
      <c r="J5" s="62" t="s">
        <v>62</v>
      </c>
      <c r="L5" s="62" t="s">
        <v>63</v>
      </c>
      <c r="N5" s="62" t="s">
        <v>98</v>
      </c>
      <c r="P5" s="62" t="s">
        <v>99</v>
      </c>
      <c r="Q5" s="525" t="s">
        <v>86</v>
      </c>
      <c r="R5" s="526"/>
      <c r="S5" s="527"/>
      <c r="T5" s="2" t="s">
        <v>6</v>
      </c>
      <c r="U5" s="91"/>
      <c r="V5" s="157" t="s">
        <v>19</v>
      </c>
      <c r="W5" s="91"/>
      <c r="X5" s="91"/>
      <c r="Y5" s="91"/>
    </row>
    <row r="6" spans="1:25" ht="13.5" customHeight="1">
      <c r="A6" s="514"/>
      <c r="B6" s="516"/>
      <c r="C6" s="520"/>
      <c r="D6" s="508"/>
      <c r="E6" s="521"/>
      <c r="F6" s="523"/>
      <c r="G6" s="91"/>
      <c r="H6" s="62"/>
      <c r="J6" s="62"/>
      <c r="L6" s="62"/>
      <c r="N6" s="62"/>
      <c r="P6" s="62"/>
      <c r="Q6" s="62">
        <v>1</v>
      </c>
      <c r="R6" s="62">
        <v>2</v>
      </c>
      <c r="S6" s="62">
        <v>3</v>
      </c>
      <c r="T6" s="3"/>
      <c r="U6" s="91"/>
      <c r="V6" s="158" t="s">
        <v>7</v>
      </c>
      <c r="W6" s="91"/>
      <c r="X6" s="91"/>
      <c r="Y6" s="91"/>
    </row>
    <row r="7" spans="1:25" ht="22.5" customHeight="1">
      <c r="A7" s="105">
        <f>+teams!G5</f>
        <v>0</v>
      </c>
      <c r="B7" s="4">
        <f>+teams!E5</f>
        <v>0</v>
      </c>
      <c r="C7" s="528">
        <f>+teams!I5</f>
        <v>0</v>
      </c>
      <c r="D7" s="529"/>
      <c r="E7" s="530"/>
      <c r="F7" s="110">
        <v>0</v>
      </c>
      <c r="G7" s="111"/>
      <c r="H7" s="191">
        <v>0</v>
      </c>
      <c r="J7" s="191">
        <v>0</v>
      </c>
      <c r="L7" s="191">
        <v>0</v>
      </c>
      <c r="N7" s="191">
        <v>0</v>
      </c>
      <c r="P7" s="191">
        <v>0</v>
      </c>
      <c r="Q7" s="82"/>
      <c r="R7" s="82"/>
      <c r="S7" s="82"/>
      <c r="T7" s="110">
        <v>0</v>
      </c>
      <c r="U7" s="91"/>
      <c r="V7" s="159" t="s">
        <v>8</v>
      </c>
      <c r="W7" s="91"/>
      <c r="X7" s="91"/>
      <c r="Y7" s="91"/>
    </row>
    <row r="8" spans="1:25" ht="22.5" customHeight="1">
      <c r="A8" s="105">
        <f>+teams!G6</f>
        <v>0</v>
      </c>
      <c r="B8" s="4">
        <f>+teams!E6</f>
        <v>0</v>
      </c>
      <c r="C8" s="497">
        <f>+teams!I6</f>
        <v>0</v>
      </c>
      <c r="D8" s="498"/>
      <c r="E8" s="482"/>
      <c r="F8" s="22">
        <v>0</v>
      </c>
      <c r="G8" s="91"/>
      <c r="H8" s="192">
        <v>0</v>
      </c>
      <c r="J8" s="192">
        <v>0</v>
      </c>
      <c r="L8" s="192">
        <v>0</v>
      </c>
      <c r="N8" s="192">
        <v>0</v>
      </c>
      <c r="P8" s="192">
        <v>0</v>
      </c>
      <c r="Q8" s="83"/>
      <c r="R8" s="83"/>
      <c r="S8" s="83"/>
      <c r="T8" s="22">
        <v>0</v>
      </c>
      <c r="U8" s="91"/>
      <c r="V8" s="159" t="s">
        <v>7</v>
      </c>
      <c r="W8" s="91"/>
      <c r="X8" s="91"/>
      <c r="Y8" s="91"/>
    </row>
    <row r="9" spans="1:25" ht="22.5" customHeight="1">
      <c r="A9" s="105">
        <f>+teams!G7</f>
        <v>0</v>
      </c>
      <c r="B9" s="4">
        <f>+teams!E7</f>
        <v>0</v>
      </c>
      <c r="C9" s="497">
        <f>+teams!I7</f>
        <v>0</v>
      </c>
      <c r="D9" s="498"/>
      <c r="E9" s="482"/>
      <c r="F9" s="22">
        <v>0</v>
      </c>
      <c r="G9" s="91"/>
      <c r="H9" s="192">
        <v>0</v>
      </c>
      <c r="J9" s="192">
        <v>0</v>
      </c>
      <c r="L9" s="192">
        <v>0</v>
      </c>
      <c r="N9" s="192">
        <v>0</v>
      </c>
      <c r="P9" s="192">
        <v>0</v>
      </c>
      <c r="Q9" s="83"/>
      <c r="R9" s="83"/>
      <c r="S9" s="83"/>
      <c r="T9" s="22">
        <v>0</v>
      </c>
      <c r="U9" s="91"/>
      <c r="V9" s="159" t="s">
        <v>9</v>
      </c>
      <c r="W9" s="91"/>
      <c r="X9" s="91"/>
      <c r="Y9" s="91"/>
    </row>
    <row r="10" spans="1:25" ht="22.5" customHeight="1">
      <c r="A10" s="105">
        <f>+teams!G8</f>
        <v>0</v>
      </c>
      <c r="B10" s="4">
        <f>+teams!E8</f>
        <v>0</v>
      </c>
      <c r="C10" s="497">
        <f>+teams!I8</f>
        <v>0</v>
      </c>
      <c r="D10" s="498"/>
      <c r="E10" s="482"/>
      <c r="F10" s="22">
        <v>0</v>
      </c>
      <c r="G10" s="91"/>
      <c r="H10" s="192">
        <v>0</v>
      </c>
      <c r="J10" s="192">
        <v>0</v>
      </c>
      <c r="L10" s="192">
        <v>0</v>
      </c>
      <c r="N10" s="192">
        <v>0</v>
      </c>
      <c r="P10" s="192">
        <v>0</v>
      </c>
      <c r="Q10" s="84"/>
      <c r="R10" s="84"/>
      <c r="S10" s="84"/>
      <c r="T10" s="22">
        <v>0</v>
      </c>
      <c r="U10" s="91"/>
      <c r="V10" s="159" t="s">
        <v>10</v>
      </c>
      <c r="W10" s="91"/>
      <c r="X10" s="91"/>
      <c r="Y10" s="91"/>
    </row>
    <row r="11" spans="1:25" ht="21.75" customHeight="1">
      <c r="A11" s="484" t="s">
        <v>11</v>
      </c>
      <c r="B11" s="485"/>
      <c r="C11" s="485"/>
      <c r="D11" s="485"/>
      <c r="E11" s="486"/>
      <c r="F11" s="23">
        <f>SUM(F7:F10)</f>
        <v>0</v>
      </c>
      <c r="G11" s="91"/>
      <c r="H11" s="193">
        <f>SUM(H7:H10)-MIN(H7:H10)</f>
        <v>0</v>
      </c>
      <c r="J11" s="193">
        <f>SUM(J7:J10)-MIN(J7:J10)</f>
        <v>0</v>
      </c>
      <c r="L11" s="193">
        <f>SUM(L7:L10)-MIN(L7:L10)</f>
        <v>0</v>
      </c>
      <c r="N11" s="193">
        <f>SUM(N7:N10)-MIN(N7:N10)</f>
        <v>0</v>
      </c>
      <c r="P11" s="193">
        <f>SUM(P7:P10)-MIN(P7:P10)</f>
        <v>0</v>
      </c>
      <c r="Q11" s="112">
        <v>0</v>
      </c>
      <c r="R11" s="112">
        <f>SUM(R7:R10)</f>
        <v>0</v>
      </c>
      <c r="S11" s="112">
        <f>SUM(S7:S10)</f>
        <v>0</v>
      </c>
      <c r="T11" s="23">
        <f>SUM(T7:T10)</f>
        <v>0</v>
      </c>
      <c r="U11" s="91"/>
      <c r="V11" s="160">
        <f>SUM(F11:T11)</f>
        <v>0</v>
      </c>
      <c r="W11" s="91"/>
      <c r="X11" s="91"/>
      <c r="Y11" s="91"/>
    </row>
    <row r="12" spans="1:25" ht="5.25" customHeight="1">
      <c r="A12" s="48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89"/>
      <c r="W12" s="91"/>
      <c r="X12" s="91"/>
      <c r="Y12" s="91"/>
    </row>
    <row r="13" spans="1:25" ht="22.5" customHeight="1">
      <c r="A13" s="510" t="s">
        <v>15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26"/>
      <c r="V13" s="161"/>
      <c r="W13" s="91"/>
      <c r="X13" s="91"/>
      <c r="Y13" s="91"/>
    </row>
    <row r="14" spans="1:25" ht="15" customHeight="1">
      <c r="A14" s="481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691">
        <f>stall1</f>
        <v>0</v>
      </c>
      <c r="I14" s="692"/>
      <c r="J14" s="691">
        <f>stall2</f>
        <v>0</v>
      </c>
      <c r="K14" s="692"/>
      <c r="L14" s="691">
        <f>stall3</f>
        <v>0</v>
      </c>
      <c r="M14" s="692"/>
      <c r="N14" s="691">
        <f>stall4</f>
        <v>0</v>
      </c>
      <c r="O14" s="692"/>
      <c r="P14" s="474">
        <f>stall5</f>
        <v>0</v>
      </c>
      <c r="Q14" s="470"/>
      <c r="R14" s="465" t="s">
        <v>6</v>
      </c>
      <c r="S14" s="517" t="s">
        <v>18</v>
      </c>
      <c r="T14" s="519"/>
      <c r="U14" s="148"/>
      <c r="V14" s="162"/>
      <c r="W14" s="91"/>
      <c r="X14" s="91"/>
      <c r="Y14" s="91"/>
    </row>
    <row r="15" spans="1:27" ht="13.5" customHeight="1">
      <c r="A15" s="514"/>
      <c r="B15" s="516"/>
      <c r="C15" s="520"/>
      <c r="D15" s="508"/>
      <c r="E15" s="521"/>
      <c r="F15" s="473"/>
      <c r="G15" s="523"/>
      <c r="H15" s="693"/>
      <c r="I15" s="694"/>
      <c r="J15" s="693"/>
      <c r="K15" s="694"/>
      <c r="L15" s="693"/>
      <c r="M15" s="694"/>
      <c r="N15" s="693"/>
      <c r="O15" s="694"/>
      <c r="P15" s="471"/>
      <c r="Q15" s="464"/>
      <c r="R15" s="466"/>
      <c r="S15" s="477"/>
      <c r="T15" s="475"/>
      <c r="U15" s="91"/>
      <c r="V15" s="103"/>
      <c r="W15" s="174" t="s">
        <v>77</v>
      </c>
      <c r="X15" s="76" t="s">
        <v>4</v>
      </c>
      <c r="Y15" s="74" t="s">
        <v>78</v>
      </c>
      <c r="Z15" s="171" t="s">
        <v>76</v>
      </c>
      <c r="AA15" s="316" t="s">
        <v>105</v>
      </c>
    </row>
    <row r="16" spans="1:27" ht="22.5" customHeight="1">
      <c r="A16" s="106">
        <f aca="true" t="shared" si="0" ref="A16:C19">(A7)</f>
        <v>0</v>
      </c>
      <c r="B16" s="14">
        <f t="shared" si="0"/>
        <v>0</v>
      </c>
      <c r="C16" s="467">
        <f t="shared" si="0"/>
        <v>0</v>
      </c>
      <c r="D16" s="468"/>
      <c r="E16" s="469"/>
      <c r="F16" s="33" t="s">
        <v>35</v>
      </c>
      <c r="G16" s="22">
        <v>0</v>
      </c>
      <c r="H16" s="462">
        <v>0</v>
      </c>
      <c r="I16" s="463"/>
      <c r="J16" s="462">
        <v>0</v>
      </c>
      <c r="K16" s="463"/>
      <c r="L16" s="462">
        <v>0</v>
      </c>
      <c r="M16" s="463"/>
      <c r="N16" s="462">
        <v>0</v>
      </c>
      <c r="O16" s="463"/>
      <c r="P16" s="462">
        <v>0</v>
      </c>
      <c r="Q16" s="463"/>
      <c r="R16" s="110">
        <v>0</v>
      </c>
      <c r="S16" s="460" t="s">
        <v>7</v>
      </c>
      <c r="T16" s="461"/>
      <c r="U16" s="91"/>
      <c r="V16" s="103"/>
      <c r="W16" s="154">
        <f aca="true" t="shared" si="1" ref="W16:X19">+B16</f>
        <v>0</v>
      </c>
      <c r="X16" s="141">
        <f t="shared" si="1"/>
        <v>0</v>
      </c>
      <c r="Y16" s="75">
        <f>+teams!H5</f>
        <v>0</v>
      </c>
      <c r="Z16" s="173">
        <f>SUM(F7:O7,T7,G16:R16,G29,G33)</f>
        <v>0</v>
      </c>
      <c r="AA16" s="217">
        <f>+G29</f>
        <v>0</v>
      </c>
    </row>
    <row r="17" spans="1:27" ht="22.5" customHeight="1">
      <c r="A17" s="106">
        <f t="shared" si="0"/>
        <v>0</v>
      </c>
      <c r="B17" s="14">
        <f t="shared" si="0"/>
        <v>0</v>
      </c>
      <c r="C17" s="448">
        <f t="shared" si="0"/>
        <v>0</v>
      </c>
      <c r="D17" s="449"/>
      <c r="E17" s="413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461"/>
      <c r="U17" s="91"/>
      <c r="V17" s="103"/>
      <c r="W17" s="154">
        <f t="shared" si="1"/>
        <v>0</v>
      </c>
      <c r="X17" s="141">
        <f t="shared" si="1"/>
        <v>0</v>
      </c>
      <c r="Y17" s="75">
        <f>+teams!H6</f>
        <v>0</v>
      </c>
      <c r="Z17" s="172">
        <f>SUM(F8:O8,T8,G17:R17,I29,I33)</f>
        <v>0</v>
      </c>
      <c r="AA17" s="217">
        <f>+I29</f>
        <v>0</v>
      </c>
    </row>
    <row r="18" spans="1:27" ht="22.5" customHeight="1">
      <c r="A18" s="106">
        <f t="shared" si="0"/>
        <v>0</v>
      </c>
      <c r="B18" s="14">
        <f t="shared" si="0"/>
        <v>0</v>
      </c>
      <c r="C18" s="448">
        <f t="shared" si="0"/>
        <v>0</v>
      </c>
      <c r="D18" s="449"/>
      <c r="E18" s="413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461"/>
      <c r="U18" s="91"/>
      <c r="V18" s="103"/>
      <c r="W18" s="154">
        <f t="shared" si="1"/>
        <v>0</v>
      </c>
      <c r="X18" s="141">
        <f t="shared" si="1"/>
        <v>0</v>
      </c>
      <c r="Y18" s="75">
        <f>+teams!H7</f>
        <v>0</v>
      </c>
      <c r="Z18" s="172">
        <f>SUM(F9:O9,T9,G18:R18,K29,K33)</f>
        <v>0</v>
      </c>
      <c r="AA18" s="217">
        <f>+K29</f>
        <v>0</v>
      </c>
    </row>
    <row r="19" spans="1:27" ht="22.5" customHeight="1">
      <c r="A19" s="106">
        <f t="shared" si="0"/>
        <v>0</v>
      </c>
      <c r="B19" s="14">
        <f t="shared" si="0"/>
        <v>0</v>
      </c>
      <c r="C19" s="448">
        <f t="shared" si="0"/>
        <v>0</v>
      </c>
      <c r="D19" s="449"/>
      <c r="E19" s="413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461"/>
      <c r="U19" s="91"/>
      <c r="V19" s="103"/>
      <c r="W19" s="154">
        <f t="shared" si="1"/>
        <v>0</v>
      </c>
      <c r="X19" s="141">
        <f t="shared" si="1"/>
        <v>0</v>
      </c>
      <c r="Y19" s="75">
        <f>+teams!H8</f>
        <v>0</v>
      </c>
      <c r="Z19" s="172">
        <f>SUM(F10:O10,T10,G19:R19,M29,M33)</f>
        <v>0</v>
      </c>
      <c r="AA19" s="217">
        <f>+M29</f>
        <v>0</v>
      </c>
    </row>
    <row r="20" spans="1:27" ht="22.5" customHeight="1">
      <c r="A20" s="484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533" t="s">
        <v>10</v>
      </c>
      <c r="T20" s="534"/>
      <c r="U20" s="149"/>
      <c r="V20" s="163"/>
      <c r="W20" s="91"/>
      <c r="X20" s="91"/>
      <c r="Y20" s="91"/>
      <c r="Z20" s="91"/>
      <c r="AA20" s="91"/>
    </row>
    <row r="21" spans="1:27" ht="21.75" customHeight="1">
      <c r="A21" s="484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537">
        <f>SUM(G21:R21)</f>
        <v>0</v>
      </c>
      <c r="T21" s="538"/>
      <c r="U21" s="30"/>
      <c r="V21" s="164"/>
      <c r="W21" s="91"/>
      <c r="X21" s="91"/>
      <c r="Y21" s="91"/>
      <c r="Z21" s="91"/>
      <c r="AA21" s="91"/>
    </row>
    <row r="22" spans="1:27" ht="4.5" customHeight="1">
      <c r="A22" s="539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540"/>
      <c r="W22" s="91"/>
      <c r="X22" s="91"/>
      <c r="Y22" s="91"/>
      <c r="Z22" s="91"/>
      <c r="AA22" s="91"/>
    </row>
    <row r="23" spans="1:27" ht="21.75" customHeight="1">
      <c r="A23" s="541" t="s">
        <v>31</v>
      </c>
      <c r="B23" s="542"/>
      <c r="C23" s="542"/>
      <c r="D23" s="543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162"/>
      <c r="W23" s="91"/>
      <c r="X23" s="91"/>
      <c r="Y23" s="91"/>
      <c r="Z23" s="91"/>
      <c r="AA23" s="91"/>
    </row>
    <row r="24" spans="1:27" ht="13.5" customHeight="1">
      <c r="A24" s="544"/>
      <c r="B24" s="545"/>
      <c r="C24" s="545"/>
      <c r="D24" s="546"/>
      <c r="E24" s="254">
        <f>'Work Area'!$B$10</f>
        <v>0</v>
      </c>
      <c r="F24" s="254">
        <f>'Work Area'!$C$10</f>
        <v>0</v>
      </c>
      <c r="G24" s="254">
        <f>'Work Area'!$D$10</f>
        <v>0</v>
      </c>
      <c r="H24" s="254">
        <f>'Work Area'!$E$10</f>
        <v>0</v>
      </c>
      <c r="I24" s="254">
        <f>'Work Area'!$F$10</f>
        <v>0</v>
      </c>
      <c r="J24" s="254">
        <f>'Work Area'!$G$10</f>
        <v>0</v>
      </c>
      <c r="K24" s="254">
        <f>'Work Area'!$H$10</f>
        <v>0</v>
      </c>
      <c r="L24" s="254">
        <f>'Work Area'!$I$10</f>
        <v>0</v>
      </c>
      <c r="M24" s="254">
        <f>'Work Area'!$J$10</f>
        <v>0</v>
      </c>
      <c r="N24" s="254">
        <f>'Work Area'!$K$10</f>
        <v>0</v>
      </c>
      <c r="O24" s="523"/>
      <c r="P24" s="549"/>
      <c r="Q24" s="548"/>
      <c r="R24" s="19"/>
      <c r="S24" s="6"/>
      <c r="T24" s="6"/>
      <c r="U24" s="25"/>
      <c r="V24" s="165"/>
      <c r="W24" s="91"/>
      <c r="X24" s="91"/>
      <c r="Y24" s="91"/>
      <c r="Z24" s="91"/>
      <c r="AA24" s="91"/>
    </row>
    <row r="25" spans="1:27" ht="21.75" customHeight="1">
      <c r="A25" s="484" t="s">
        <v>11</v>
      </c>
      <c r="B25" s="485"/>
      <c r="C25" s="485"/>
      <c r="D25" s="486"/>
      <c r="E25" s="110">
        <v>0</v>
      </c>
      <c r="F25" s="110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7">
        <f>SUM(E25:O25)</f>
        <v>0</v>
      </c>
      <c r="Q25" s="538"/>
      <c r="R25" s="20"/>
      <c r="S25" s="8"/>
      <c r="T25" s="17"/>
      <c r="U25" s="25"/>
      <c r="V25" s="165"/>
      <c r="W25" s="91"/>
      <c r="X25" s="91"/>
      <c r="Y25" s="91"/>
      <c r="Z25" s="91"/>
      <c r="AA25" s="91"/>
    </row>
    <row r="26" spans="1:27" ht="4.5" customHeight="1">
      <c r="A26" s="550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553"/>
      <c r="W26" s="91"/>
      <c r="X26" s="91"/>
      <c r="Y26" s="91"/>
      <c r="Z26" s="91"/>
      <c r="AA26" s="91"/>
    </row>
    <row r="27" spans="1:27" ht="15" customHeight="1">
      <c r="A27" s="541" t="s">
        <v>24</v>
      </c>
      <c r="B27" s="542"/>
      <c r="C27" s="542"/>
      <c r="D27" s="542"/>
      <c r="E27" s="542"/>
      <c r="F27" s="543"/>
      <c r="G27" s="556">
        <f>(C7)</f>
        <v>0</v>
      </c>
      <c r="H27" s="557"/>
      <c r="I27" s="560">
        <f>(C8)</f>
        <v>0</v>
      </c>
      <c r="J27" s="561"/>
      <c r="K27" s="560">
        <f>(C9)</f>
        <v>0</v>
      </c>
      <c r="L27" s="561"/>
      <c r="M27" s="560">
        <f>(C10)</f>
        <v>0</v>
      </c>
      <c r="N27" s="561"/>
      <c r="O27" s="522" t="s">
        <v>6</v>
      </c>
      <c r="P27" s="547" t="s">
        <v>23</v>
      </c>
      <c r="Q27" s="548"/>
      <c r="R27" s="8"/>
      <c r="S27" s="6"/>
      <c r="T27" s="6"/>
      <c r="U27" s="552"/>
      <c r="V27" s="553"/>
      <c r="W27" s="91"/>
      <c r="X27" s="91"/>
      <c r="Y27" s="91"/>
      <c r="Z27" s="91"/>
      <c r="AA27" s="91"/>
    </row>
    <row r="28" spans="1:27" ht="12.75" customHeight="1">
      <c r="A28" s="544"/>
      <c r="B28" s="545"/>
      <c r="C28" s="545"/>
      <c r="D28" s="545"/>
      <c r="E28" s="545"/>
      <c r="F28" s="546"/>
      <c r="G28" s="558"/>
      <c r="H28" s="559"/>
      <c r="I28" s="562"/>
      <c r="J28" s="563"/>
      <c r="K28" s="562"/>
      <c r="L28" s="563"/>
      <c r="M28" s="562"/>
      <c r="N28" s="563"/>
      <c r="O28" s="523"/>
      <c r="P28" s="549"/>
      <c r="Q28" s="548"/>
      <c r="R28" s="8"/>
      <c r="S28" s="6"/>
      <c r="T28" s="6"/>
      <c r="U28" s="554"/>
      <c r="V28" s="555"/>
      <c r="W28" s="91"/>
      <c r="X28" s="91"/>
      <c r="Y28" s="91"/>
      <c r="Z28" s="91"/>
      <c r="AA28" s="91"/>
    </row>
    <row r="29" spans="1:27" ht="21.75" customHeight="1">
      <c r="A29" s="484" t="s">
        <v>11</v>
      </c>
      <c r="B29" s="485"/>
      <c r="C29" s="485"/>
      <c r="D29" s="485"/>
      <c r="E29" s="485"/>
      <c r="F29" s="486"/>
      <c r="G29" s="564">
        <v>0</v>
      </c>
      <c r="H29" s="565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537">
        <f>SUM(G29:M29)-MIN(G29:M29)+O29</f>
        <v>0</v>
      </c>
      <c r="Q29" s="538"/>
      <c r="R29" s="91"/>
      <c r="S29" s="9"/>
      <c r="T29" s="8"/>
      <c r="U29" s="568" t="s">
        <v>14</v>
      </c>
      <c r="V29" s="569"/>
      <c r="W29" s="91"/>
      <c r="X29" s="91"/>
      <c r="Y29" s="91"/>
      <c r="Z29" s="91"/>
      <c r="AA29" s="91"/>
    </row>
    <row r="30" spans="1:27" ht="4.5" customHeight="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571"/>
      <c r="W30" s="91"/>
      <c r="X30" s="91"/>
      <c r="Y30" s="91"/>
      <c r="Z30" s="91"/>
      <c r="AA30" s="91"/>
    </row>
    <row r="31" spans="1:27" ht="15" customHeight="1">
      <c r="A31" s="541" t="s">
        <v>27</v>
      </c>
      <c r="B31" s="542"/>
      <c r="C31" s="542"/>
      <c r="D31" s="542"/>
      <c r="E31" s="542"/>
      <c r="F31" s="543"/>
      <c r="G31" s="556">
        <f>(C7)</f>
        <v>0</v>
      </c>
      <c r="H31" s="557"/>
      <c r="I31" s="560">
        <f>(C8)</f>
        <v>0</v>
      </c>
      <c r="J31" s="561"/>
      <c r="K31" s="560">
        <f>(C9)</f>
        <v>0</v>
      </c>
      <c r="L31" s="561"/>
      <c r="M31" s="560">
        <f>(C10)</f>
        <v>0</v>
      </c>
      <c r="N31" s="561"/>
      <c r="O31" s="522" t="s">
        <v>6</v>
      </c>
      <c r="P31" s="547" t="s">
        <v>25</v>
      </c>
      <c r="Q31" s="548"/>
      <c r="R31" s="12"/>
      <c r="S31" s="6"/>
      <c r="T31" s="6"/>
      <c r="U31" s="570"/>
      <c r="V31" s="571"/>
      <c r="W31" s="91"/>
      <c r="X31" s="91"/>
      <c r="Y31" s="91"/>
      <c r="Z31" s="91"/>
      <c r="AA31" s="91"/>
    </row>
    <row r="32" spans="1:27" ht="12.75" customHeight="1">
      <c r="A32" s="544"/>
      <c r="B32" s="545"/>
      <c r="C32" s="545"/>
      <c r="D32" s="545"/>
      <c r="E32" s="545"/>
      <c r="F32" s="546"/>
      <c r="G32" s="558"/>
      <c r="H32" s="559"/>
      <c r="I32" s="562"/>
      <c r="J32" s="563"/>
      <c r="K32" s="562"/>
      <c r="L32" s="563"/>
      <c r="M32" s="562"/>
      <c r="N32" s="563"/>
      <c r="O32" s="523"/>
      <c r="P32" s="549"/>
      <c r="Q32" s="548"/>
      <c r="R32" s="12"/>
      <c r="S32" s="6"/>
      <c r="T32" s="6"/>
      <c r="U32" s="685">
        <f>SUM(V11+S21+P25+P29+P33)</f>
        <v>0</v>
      </c>
      <c r="V32" s="686"/>
      <c r="W32" s="91"/>
      <c r="X32" s="91"/>
      <c r="Y32" s="91"/>
      <c r="Z32" s="91"/>
      <c r="AA32" s="91"/>
    </row>
    <row r="33" spans="1:27" ht="21.75" customHeight="1">
      <c r="A33" s="484" t="s">
        <v>11</v>
      </c>
      <c r="B33" s="485"/>
      <c r="C33" s="485"/>
      <c r="D33" s="485"/>
      <c r="E33" s="485"/>
      <c r="F33" s="486"/>
      <c r="G33" s="564">
        <v>0</v>
      </c>
      <c r="H33" s="565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537">
        <f>SUM(G33:M33)-MIN(G33:M33)+O33</f>
        <v>0</v>
      </c>
      <c r="Q33" s="538"/>
      <c r="R33" s="13"/>
      <c r="S33" s="9"/>
      <c r="T33" s="352" t="s">
        <v>156</v>
      </c>
      <c r="U33" s="687"/>
      <c r="V33" s="688"/>
      <c r="W33" s="91"/>
      <c r="X33" s="91"/>
      <c r="Y33" s="91"/>
      <c r="Z33" s="91"/>
      <c r="AA33" s="91"/>
    </row>
    <row r="34" spans="1:27" ht="14.25" customHeight="1">
      <c r="A34" s="576" t="s">
        <v>36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8"/>
      <c r="W34" s="91"/>
      <c r="X34" s="91"/>
      <c r="Y34" s="104"/>
      <c r="Z34" s="104"/>
      <c r="AA34" s="104"/>
    </row>
    <row r="35" spans="1:27" ht="13.5" customHeight="1">
      <c r="A35" s="576" t="s">
        <v>32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8"/>
      <c r="W35" s="111"/>
      <c r="X35" s="111"/>
      <c r="Y35" s="104"/>
      <c r="Z35" s="104"/>
      <c r="AA35" s="104"/>
    </row>
    <row r="36" spans="1:27" ht="12" customHeight="1" thickBot="1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1"/>
      <c r="W36" s="111"/>
      <c r="X36" s="111"/>
      <c r="Y36" s="104"/>
      <c r="Z36" s="104"/>
      <c r="AA36" s="104"/>
    </row>
    <row r="37" spans="1:27" ht="31.5" customHeight="1">
      <c r="A37" s="94" t="s">
        <v>3</v>
      </c>
      <c r="B37" s="132">
        <f>+teams!D10</f>
        <v>0</v>
      </c>
      <c r="C37" s="95"/>
      <c r="D37" s="95"/>
      <c r="E37" s="95"/>
      <c r="F37" s="96"/>
      <c r="G37" s="97"/>
      <c r="H37" s="98" t="s">
        <v>26</v>
      </c>
      <c r="I37" s="109">
        <f>+teams!C10</f>
        <v>2</v>
      </c>
      <c r="J37" s="97"/>
      <c r="K37" s="98" t="s">
        <v>20</v>
      </c>
      <c r="L37" s="505" t="str">
        <f>+teams!A10</f>
        <v>Junior D</v>
      </c>
      <c r="M37" s="506"/>
      <c r="N37" s="99"/>
      <c r="O37" s="100" t="s">
        <v>22</v>
      </c>
      <c r="P37" s="135" t="str">
        <f>+teams!B10</f>
        <v>A</v>
      </c>
      <c r="Q37" s="101"/>
      <c r="R37" s="101"/>
      <c r="S37" s="101"/>
      <c r="T37" s="101"/>
      <c r="U37" s="101"/>
      <c r="V37" s="155"/>
      <c r="W37" s="91"/>
      <c r="X37" s="91"/>
      <c r="Y37" s="91"/>
      <c r="Z37" s="91"/>
      <c r="AA37" s="91"/>
    </row>
    <row r="38" spans="1:27" ht="12.75">
      <c r="A38" s="102"/>
      <c r="B38" s="86"/>
      <c r="C38" s="86"/>
      <c r="D38" s="86"/>
      <c r="E38" s="86"/>
      <c r="F38" s="86"/>
      <c r="G38" s="86"/>
      <c r="H38" s="86"/>
      <c r="I38" s="87"/>
      <c r="J38" s="87"/>
      <c r="K38" s="88"/>
      <c r="L38" s="87"/>
      <c r="M38" s="89"/>
      <c r="N38" s="89"/>
      <c r="O38" s="90"/>
      <c r="P38" s="92"/>
      <c r="Q38" s="93"/>
      <c r="R38" s="93"/>
      <c r="S38" s="93"/>
      <c r="T38" s="93"/>
      <c r="U38" s="93"/>
      <c r="V38" s="156"/>
      <c r="W38" s="91"/>
      <c r="X38" s="91"/>
      <c r="Y38" s="91"/>
      <c r="Z38" s="91"/>
      <c r="AA38" s="91"/>
    </row>
    <row r="39" spans="1:27" ht="12.75" customHeight="1">
      <c r="A39" s="507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9"/>
      <c r="W39" s="91"/>
      <c r="X39" s="91"/>
      <c r="Y39" s="91"/>
      <c r="Z39" s="91"/>
      <c r="AA39" s="91"/>
    </row>
    <row r="40" spans="1:27" ht="22.5" customHeight="1">
      <c r="A40" s="510" t="s">
        <v>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2"/>
      <c r="W40" s="91"/>
      <c r="X40" s="91"/>
      <c r="Y40" s="91"/>
      <c r="Z40" s="91"/>
      <c r="AA40" s="91"/>
    </row>
    <row r="41" spans="1:27" ht="15.75" customHeight="1">
      <c r="A41" s="513" t="s">
        <v>0</v>
      </c>
      <c r="B41" s="515" t="s">
        <v>21</v>
      </c>
      <c r="C41" s="517" t="s">
        <v>4</v>
      </c>
      <c r="D41" s="518"/>
      <c r="E41" s="519"/>
      <c r="F41" s="515" t="s">
        <v>125</v>
      </c>
      <c r="G41" s="91"/>
      <c r="H41" s="62" t="s">
        <v>61</v>
      </c>
      <c r="J41" s="62" t="s">
        <v>62</v>
      </c>
      <c r="L41" s="62" t="s">
        <v>63</v>
      </c>
      <c r="N41" s="62" t="s">
        <v>98</v>
      </c>
      <c r="P41" s="62" t="s">
        <v>99</v>
      </c>
      <c r="Q41" s="525" t="s">
        <v>86</v>
      </c>
      <c r="R41" s="526"/>
      <c r="S41" s="527"/>
      <c r="T41" s="2" t="s">
        <v>6</v>
      </c>
      <c r="U41" s="91"/>
      <c r="V41" s="157" t="s">
        <v>19</v>
      </c>
      <c r="W41" s="91"/>
      <c r="X41" s="91"/>
      <c r="Y41" s="91"/>
      <c r="Z41" s="91"/>
      <c r="AA41" s="91"/>
    </row>
    <row r="42" spans="1:27" ht="13.5" customHeight="1">
      <c r="A42" s="514"/>
      <c r="B42" s="516"/>
      <c r="C42" s="520"/>
      <c r="D42" s="508"/>
      <c r="E42" s="521"/>
      <c r="F42" s="523"/>
      <c r="G42" s="91"/>
      <c r="H42" s="62"/>
      <c r="J42" s="62"/>
      <c r="L42" s="62"/>
      <c r="N42" s="62"/>
      <c r="P42" s="62"/>
      <c r="Q42" s="62">
        <v>1</v>
      </c>
      <c r="R42" s="62">
        <v>2</v>
      </c>
      <c r="S42" s="62">
        <v>3</v>
      </c>
      <c r="T42" s="3"/>
      <c r="U42" s="91"/>
      <c r="V42" s="158" t="s">
        <v>7</v>
      </c>
      <c r="W42" s="91"/>
      <c r="X42" s="91"/>
      <c r="Y42" s="91"/>
      <c r="Z42" s="91"/>
      <c r="AA42" s="91"/>
    </row>
    <row r="43" spans="1:27" ht="22.5" customHeight="1">
      <c r="A43" s="105">
        <f>+teams!G10</f>
        <v>0</v>
      </c>
      <c r="B43" s="4">
        <f>+teams!E10</f>
        <v>0</v>
      </c>
      <c r="C43" s="528">
        <f>+teams!I10</f>
        <v>0</v>
      </c>
      <c r="D43" s="529"/>
      <c r="E43" s="530"/>
      <c r="F43" s="110">
        <v>0</v>
      </c>
      <c r="G43" s="111"/>
      <c r="H43" s="191">
        <v>0</v>
      </c>
      <c r="J43" s="191">
        <v>0</v>
      </c>
      <c r="L43" s="191">
        <v>0</v>
      </c>
      <c r="N43" s="191">
        <v>0</v>
      </c>
      <c r="P43" s="191">
        <v>0</v>
      </c>
      <c r="Q43" s="82"/>
      <c r="R43" s="82"/>
      <c r="S43" s="82"/>
      <c r="T43" s="110">
        <v>0</v>
      </c>
      <c r="U43" s="91"/>
      <c r="V43" s="159" t="s">
        <v>8</v>
      </c>
      <c r="W43" s="91"/>
      <c r="X43" s="91"/>
      <c r="Y43" s="91"/>
      <c r="Z43" s="91"/>
      <c r="AA43" s="91"/>
    </row>
    <row r="44" spans="1:27" ht="22.5" customHeight="1">
      <c r="A44" s="105">
        <f>+teams!G11</f>
        <v>0</v>
      </c>
      <c r="B44" s="4">
        <f>+teams!E11</f>
        <v>0</v>
      </c>
      <c r="C44" s="528">
        <f>+teams!I11</f>
        <v>0</v>
      </c>
      <c r="D44" s="529"/>
      <c r="E44" s="530"/>
      <c r="F44" s="22">
        <v>0</v>
      </c>
      <c r="G44" s="91"/>
      <c r="H44" s="192">
        <v>0</v>
      </c>
      <c r="J44" s="192">
        <v>0</v>
      </c>
      <c r="L44" s="192">
        <v>0</v>
      </c>
      <c r="N44" s="192">
        <v>0</v>
      </c>
      <c r="P44" s="192">
        <v>0</v>
      </c>
      <c r="Q44" s="83"/>
      <c r="R44" s="83"/>
      <c r="S44" s="83"/>
      <c r="T44" s="22">
        <v>0</v>
      </c>
      <c r="U44" s="91"/>
      <c r="V44" s="159" t="s">
        <v>7</v>
      </c>
      <c r="W44" s="91"/>
      <c r="X44" s="91"/>
      <c r="Y44" s="91"/>
      <c r="Z44" s="91"/>
      <c r="AA44" s="91"/>
    </row>
    <row r="45" spans="1:27" ht="21.75" customHeight="1">
      <c r="A45" s="105">
        <f>+teams!G12</f>
        <v>0</v>
      </c>
      <c r="B45" s="4">
        <f>+teams!E12</f>
        <v>0</v>
      </c>
      <c r="C45" s="528">
        <f>+teams!I12</f>
        <v>0</v>
      </c>
      <c r="D45" s="529"/>
      <c r="E45" s="530"/>
      <c r="F45" s="22">
        <v>0</v>
      </c>
      <c r="G45" s="91"/>
      <c r="H45" s="192">
        <v>0</v>
      </c>
      <c r="J45" s="192">
        <v>0</v>
      </c>
      <c r="L45" s="192">
        <v>0</v>
      </c>
      <c r="N45" s="192">
        <v>0</v>
      </c>
      <c r="P45" s="192">
        <v>0</v>
      </c>
      <c r="Q45" s="83"/>
      <c r="R45" s="83"/>
      <c r="S45" s="83"/>
      <c r="T45" s="22">
        <v>0</v>
      </c>
      <c r="U45" s="91"/>
      <c r="V45" s="159" t="s">
        <v>9</v>
      </c>
      <c r="W45" s="91"/>
      <c r="X45" s="91"/>
      <c r="Y45" s="91"/>
      <c r="Z45" s="91"/>
      <c r="AA45" s="91"/>
    </row>
    <row r="46" spans="1:27" ht="21" customHeight="1">
      <c r="A46" s="105">
        <f>+teams!G13</f>
        <v>0</v>
      </c>
      <c r="B46" s="4">
        <f>+teams!E13</f>
        <v>0</v>
      </c>
      <c r="C46" s="528">
        <f>+teams!I13</f>
        <v>0</v>
      </c>
      <c r="D46" s="529"/>
      <c r="E46" s="530"/>
      <c r="F46" s="22">
        <v>0</v>
      </c>
      <c r="G46" s="91"/>
      <c r="H46" s="192">
        <v>0</v>
      </c>
      <c r="J46" s="192">
        <v>0</v>
      </c>
      <c r="L46" s="192">
        <v>0</v>
      </c>
      <c r="N46" s="192">
        <v>0</v>
      </c>
      <c r="P46" s="192">
        <v>0</v>
      </c>
      <c r="Q46" s="84"/>
      <c r="R46" s="84"/>
      <c r="S46" s="84"/>
      <c r="T46" s="22">
        <v>0</v>
      </c>
      <c r="U46" s="91"/>
      <c r="V46" s="159" t="s">
        <v>10</v>
      </c>
      <c r="W46" s="91"/>
      <c r="X46" s="91"/>
      <c r="Y46" s="91"/>
      <c r="Z46" s="91"/>
      <c r="AA46" s="91"/>
    </row>
    <row r="47" spans="1:27" ht="27.75" customHeight="1">
      <c r="A47" s="484" t="s">
        <v>11</v>
      </c>
      <c r="B47" s="485"/>
      <c r="C47" s="485"/>
      <c r="D47" s="485"/>
      <c r="E47" s="486"/>
      <c r="F47" s="23">
        <f>SUM(F43:F46)</f>
        <v>0</v>
      </c>
      <c r="G47" s="91"/>
      <c r="H47" s="193">
        <f>SUM(H43:H46)-MIN(H43:H46)</f>
        <v>0</v>
      </c>
      <c r="J47" s="193">
        <f>SUM(J43:J46)-MIN(J43:J46)</f>
        <v>0</v>
      </c>
      <c r="L47" s="193">
        <f>SUM(L43:L46)-MIN(L43:L46)</f>
        <v>0</v>
      </c>
      <c r="N47" s="193">
        <f>SUM(N43:N46)-MIN(N43:N46)</f>
        <v>0</v>
      </c>
      <c r="P47" s="193">
        <f>SUM(P43:P46)-MIN(P43:P46)</f>
        <v>0</v>
      </c>
      <c r="Q47" s="112">
        <v>0</v>
      </c>
      <c r="R47" s="112">
        <f>SUM(R43:R46)</f>
        <v>0</v>
      </c>
      <c r="S47" s="112">
        <f>SUM(S43:S46)</f>
        <v>0</v>
      </c>
      <c r="T47" s="23">
        <f>SUM(T43:T46)</f>
        <v>0</v>
      </c>
      <c r="U47" s="91"/>
      <c r="V47" s="160">
        <f>SUM(F47:T47)</f>
        <v>0</v>
      </c>
      <c r="W47" s="91"/>
      <c r="X47" s="91"/>
      <c r="Y47" s="91"/>
      <c r="Z47" s="91"/>
      <c r="AA47" s="91"/>
    </row>
    <row r="48" spans="1:27" ht="6.75" customHeight="1">
      <c r="A48" s="488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489"/>
      <c r="W48" s="91"/>
      <c r="X48" s="91"/>
      <c r="Y48" s="91"/>
      <c r="Z48" s="91"/>
      <c r="AA48" s="91"/>
    </row>
    <row r="49" spans="1:30" ht="22.5" customHeight="1">
      <c r="A49" s="510" t="s">
        <v>15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/>
      <c r="U49" s="26"/>
      <c r="V49" s="161"/>
      <c r="W49" s="91"/>
      <c r="X49" s="91"/>
      <c r="Y49" s="91"/>
      <c r="Z49" s="91"/>
      <c r="AA49" s="104"/>
      <c r="AB49"/>
      <c r="AC49"/>
      <c r="AD49"/>
    </row>
    <row r="50" spans="1:30" ht="15.75" customHeight="1">
      <c r="A50" s="481" t="s">
        <v>0</v>
      </c>
      <c r="B50" s="476" t="s">
        <v>21</v>
      </c>
      <c r="C50" s="477" t="s">
        <v>4</v>
      </c>
      <c r="D50" s="478"/>
      <c r="E50" s="475"/>
      <c r="F50" s="472" t="s">
        <v>34</v>
      </c>
      <c r="G50" s="522" t="s">
        <v>5</v>
      </c>
      <c r="H50" s="691">
        <f>stall1</f>
        <v>0</v>
      </c>
      <c r="I50" s="692"/>
      <c r="J50" s="691">
        <f>stall2</f>
        <v>0</v>
      </c>
      <c r="K50" s="692"/>
      <c r="L50" s="691">
        <f>stall3</f>
        <v>0</v>
      </c>
      <c r="M50" s="692"/>
      <c r="N50" s="691">
        <f>stall4</f>
        <v>0</v>
      </c>
      <c r="O50" s="692"/>
      <c r="P50" s="474">
        <f>stall5</f>
        <v>0</v>
      </c>
      <c r="Q50" s="470"/>
      <c r="R50" s="465" t="s">
        <v>6</v>
      </c>
      <c r="S50" s="517" t="s">
        <v>18</v>
      </c>
      <c r="T50" s="519"/>
      <c r="U50" s="148"/>
      <c r="V50" s="162"/>
      <c r="W50" s="91"/>
      <c r="X50" s="91"/>
      <c r="Y50" s="91"/>
      <c r="Z50" s="91"/>
      <c r="AA50" s="104"/>
      <c r="AB50"/>
      <c r="AC50"/>
      <c r="AD50"/>
    </row>
    <row r="51" spans="1:30" ht="13.5" customHeight="1">
      <c r="A51" s="514"/>
      <c r="B51" s="516"/>
      <c r="C51" s="520"/>
      <c r="D51" s="508"/>
      <c r="E51" s="521"/>
      <c r="F51" s="473"/>
      <c r="G51" s="523"/>
      <c r="H51" s="693"/>
      <c r="I51" s="694"/>
      <c r="J51" s="693"/>
      <c r="K51" s="694"/>
      <c r="L51" s="693"/>
      <c r="M51" s="694"/>
      <c r="N51" s="693"/>
      <c r="O51" s="694"/>
      <c r="P51" s="471"/>
      <c r="Q51" s="464"/>
      <c r="R51" s="466"/>
      <c r="S51" s="477"/>
      <c r="T51" s="475"/>
      <c r="U51" s="91"/>
      <c r="V51" s="103"/>
      <c r="W51" s="174" t="s">
        <v>77</v>
      </c>
      <c r="X51" s="76" t="s">
        <v>4</v>
      </c>
      <c r="Y51" s="74" t="s">
        <v>78</v>
      </c>
      <c r="Z51" s="171" t="s">
        <v>76</v>
      </c>
      <c r="AA51"/>
      <c r="AB51"/>
      <c r="AC51"/>
      <c r="AD51"/>
    </row>
    <row r="52" spans="1:30" ht="22.5" customHeight="1">
      <c r="A52" s="106">
        <f aca="true" t="shared" si="2" ref="A52:C55">(A43)</f>
        <v>0</v>
      </c>
      <c r="B52" s="14">
        <f t="shared" si="2"/>
        <v>0</v>
      </c>
      <c r="C52" s="467">
        <f t="shared" si="2"/>
        <v>0</v>
      </c>
      <c r="D52" s="468"/>
      <c r="E52" s="469"/>
      <c r="F52" s="33" t="s">
        <v>35</v>
      </c>
      <c r="G52" s="22">
        <v>0</v>
      </c>
      <c r="H52" s="462">
        <v>0</v>
      </c>
      <c r="I52" s="463"/>
      <c r="J52" s="462">
        <v>0</v>
      </c>
      <c r="K52" s="463"/>
      <c r="L52" s="462">
        <v>0</v>
      </c>
      <c r="M52" s="463"/>
      <c r="N52" s="462">
        <v>0</v>
      </c>
      <c r="O52" s="463"/>
      <c r="P52" s="462">
        <v>0</v>
      </c>
      <c r="Q52" s="463"/>
      <c r="R52" s="110">
        <v>0</v>
      </c>
      <c r="S52" s="460" t="s">
        <v>7</v>
      </c>
      <c r="T52" s="461"/>
      <c r="U52" s="91"/>
      <c r="V52" s="103"/>
      <c r="W52" s="154">
        <f aca="true" t="shared" si="3" ref="W52:X55">+B52</f>
        <v>0</v>
      </c>
      <c r="X52" s="141">
        <f t="shared" si="3"/>
        <v>0</v>
      </c>
      <c r="Y52" s="75">
        <f>+teams!H10</f>
        <v>0</v>
      </c>
      <c r="Z52" s="173">
        <f>SUM(F43:O43,T43,G52:R52,G65,G69)</f>
        <v>0</v>
      </c>
      <c r="AA52" s="217">
        <f>+G65</f>
        <v>0</v>
      </c>
      <c r="AB52"/>
      <c r="AC52"/>
      <c r="AD52"/>
    </row>
    <row r="53" spans="1:30" ht="22.5" customHeight="1">
      <c r="A53" s="106">
        <f t="shared" si="2"/>
        <v>0</v>
      </c>
      <c r="B53" s="14">
        <f t="shared" si="2"/>
        <v>0</v>
      </c>
      <c r="C53" s="448">
        <f t="shared" si="2"/>
        <v>0</v>
      </c>
      <c r="D53" s="449"/>
      <c r="E53" s="413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8</v>
      </c>
      <c r="T53" s="461"/>
      <c r="U53" s="91"/>
      <c r="V53" s="103"/>
      <c r="W53" s="154">
        <f t="shared" si="3"/>
        <v>0</v>
      </c>
      <c r="X53" s="141">
        <f t="shared" si="3"/>
        <v>0</v>
      </c>
      <c r="Y53" s="75">
        <f>+teams!H11</f>
        <v>0</v>
      </c>
      <c r="Z53" s="173">
        <f>SUM(F44:O44,T44,G53:R53,I65,I69)</f>
        <v>0</v>
      </c>
      <c r="AA53" s="217">
        <f>+I65</f>
        <v>0</v>
      </c>
      <c r="AB53"/>
      <c r="AC53"/>
      <c r="AD53"/>
    </row>
    <row r="54" spans="1:30" ht="22.5" customHeight="1">
      <c r="A54" s="106">
        <f t="shared" si="2"/>
        <v>0</v>
      </c>
      <c r="B54" s="14">
        <f t="shared" si="2"/>
        <v>0</v>
      </c>
      <c r="C54" s="448">
        <f t="shared" si="2"/>
        <v>0</v>
      </c>
      <c r="D54" s="449"/>
      <c r="E54" s="413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7</v>
      </c>
      <c r="T54" s="461"/>
      <c r="U54" s="91"/>
      <c r="V54" s="103"/>
      <c r="W54" s="154">
        <f t="shared" si="3"/>
        <v>0</v>
      </c>
      <c r="X54" s="141">
        <f t="shared" si="3"/>
        <v>0</v>
      </c>
      <c r="Y54" s="75">
        <f>+teams!H12</f>
        <v>0</v>
      </c>
      <c r="Z54" s="173">
        <f>SUM(F45:O45,T45,G54:R54,K65,K69)</f>
        <v>0</v>
      </c>
      <c r="AA54" s="217">
        <f>+K65</f>
        <v>0</v>
      </c>
      <c r="AB54"/>
      <c r="AC54"/>
      <c r="AD54"/>
    </row>
    <row r="55" spans="1:30" ht="21.75" customHeight="1">
      <c r="A55" s="106">
        <f t="shared" si="2"/>
        <v>0</v>
      </c>
      <c r="B55" s="14">
        <f t="shared" si="2"/>
        <v>0</v>
      </c>
      <c r="C55" s="448">
        <f t="shared" si="2"/>
        <v>0</v>
      </c>
      <c r="D55" s="449"/>
      <c r="E55" s="413"/>
      <c r="F55" s="33" t="s">
        <v>35</v>
      </c>
      <c r="G55" s="22">
        <v>0</v>
      </c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22">
        <v>0</v>
      </c>
      <c r="S55" s="460" t="s">
        <v>9</v>
      </c>
      <c r="T55" s="461"/>
      <c r="U55" s="91"/>
      <c r="V55" s="103"/>
      <c r="W55" s="154">
        <f t="shared" si="3"/>
        <v>0</v>
      </c>
      <c r="X55" s="141">
        <f t="shared" si="3"/>
        <v>0</v>
      </c>
      <c r="Y55" s="75">
        <f>+teams!H13</f>
        <v>0</v>
      </c>
      <c r="Z55" s="173">
        <f>SUM(F46:O46,T46,G55:R55,M65,M69)</f>
        <v>0</v>
      </c>
      <c r="AA55" s="217">
        <f>+M65</f>
        <v>0</v>
      </c>
      <c r="AB55"/>
      <c r="AC55"/>
      <c r="AD55"/>
    </row>
    <row r="56" spans="1:30" ht="21.75" customHeight="1">
      <c r="A56" s="484" t="s">
        <v>16</v>
      </c>
      <c r="B56" s="485"/>
      <c r="C56" s="485"/>
      <c r="D56" s="485"/>
      <c r="E56" s="486"/>
      <c r="F56" s="32"/>
      <c r="G56" s="32"/>
      <c r="H56" s="531">
        <v>0</v>
      </c>
      <c r="I56" s="532"/>
      <c r="J56" s="531">
        <v>0</v>
      </c>
      <c r="K56" s="532"/>
      <c r="L56" s="531">
        <v>0</v>
      </c>
      <c r="M56" s="532"/>
      <c r="N56" s="531">
        <v>0</v>
      </c>
      <c r="O56" s="532"/>
      <c r="P56" s="531">
        <v>0</v>
      </c>
      <c r="Q56" s="532"/>
      <c r="R56" s="32"/>
      <c r="S56" s="533" t="s">
        <v>10</v>
      </c>
      <c r="T56" s="534"/>
      <c r="U56" s="149"/>
      <c r="V56" s="163"/>
      <c r="W56" s="91"/>
      <c r="X56" s="91"/>
      <c r="Y56" s="91"/>
      <c r="Z56" s="91"/>
      <c r="AA56"/>
      <c r="AB56"/>
      <c r="AC56"/>
      <c r="AD56"/>
    </row>
    <row r="57" spans="1:30" ht="29.25" customHeight="1">
      <c r="A57" s="484" t="s">
        <v>11</v>
      </c>
      <c r="B57" s="485"/>
      <c r="C57" s="485"/>
      <c r="D57" s="485"/>
      <c r="E57" s="486"/>
      <c r="F57" s="32"/>
      <c r="G57" s="23">
        <f>SUM(G52:G55)</f>
        <v>0</v>
      </c>
      <c r="H57" s="535">
        <f>SUM(H52:H55)-MIN(H52:H55)+H56</f>
        <v>0</v>
      </c>
      <c r="I57" s="536">
        <f>SUM(I53:I56)-MIN(I53:I56)</f>
        <v>0</v>
      </c>
      <c r="J57" s="535">
        <f>SUM(J52:J55)-MIN(J52:J55)+J56</f>
        <v>0</v>
      </c>
      <c r="K57" s="536">
        <f>SUM(K53:K56)-MIN(K53:K56)</f>
        <v>0</v>
      </c>
      <c r="L57" s="535">
        <f>SUM(L52:L55)-MIN(L52:L55)+L56</f>
        <v>0</v>
      </c>
      <c r="M57" s="536">
        <f>SUM(M53:M56)-MIN(M53:M56)</f>
        <v>0</v>
      </c>
      <c r="N57" s="535">
        <f>SUM(N52:N55)-MIN(N52:N55)+N56</f>
        <v>0</v>
      </c>
      <c r="O57" s="536">
        <f>SUM(O53:O56)-MIN(O53:O56)</f>
        <v>0</v>
      </c>
      <c r="P57" s="535">
        <f>SUM(P52:P55)-MIN(P52:P55)+P56</f>
        <v>0</v>
      </c>
      <c r="Q57" s="536">
        <f>SUM(Q53:Q56)-MIN(Q53:Q56)</f>
        <v>0</v>
      </c>
      <c r="R57" s="23">
        <f>SUM(R52:R55)</f>
        <v>0</v>
      </c>
      <c r="S57" s="537">
        <f>SUM(G57:R57)</f>
        <v>0</v>
      </c>
      <c r="T57" s="538"/>
      <c r="U57" s="30"/>
      <c r="V57" s="164"/>
      <c r="W57" s="91"/>
      <c r="X57" s="91"/>
      <c r="Y57" s="91"/>
      <c r="Z57" s="91"/>
      <c r="AA57"/>
      <c r="AB57"/>
      <c r="AC57"/>
      <c r="AD57"/>
    </row>
    <row r="58" spans="1:30" ht="6.75" customHeight="1">
      <c r="A58" s="539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540"/>
      <c r="W58" s="91"/>
      <c r="X58" s="91"/>
      <c r="Y58" s="91"/>
      <c r="Z58" s="91"/>
      <c r="AA58"/>
      <c r="AB58"/>
      <c r="AC58"/>
      <c r="AD58"/>
    </row>
    <row r="59" spans="1:30" ht="21.75" customHeight="1">
      <c r="A59" s="541" t="s">
        <v>31</v>
      </c>
      <c r="B59" s="542"/>
      <c r="C59" s="542"/>
      <c r="D59" s="543"/>
      <c r="E59" s="2" t="s">
        <v>12</v>
      </c>
      <c r="F59" s="2" t="s">
        <v>12</v>
      </c>
      <c r="G59" s="16" t="s">
        <v>12</v>
      </c>
      <c r="H59" s="2" t="s">
        <v>12</v>
      </c>
      <c r="I59" s="16" t="s">
        <v>12</v>
      </c>
      <c r="J59" s="2" t="s">
        <v>12</v>
      </c>
      <c r="K59" s="16" t="s">
        <v>12</v>
      </c>
      <c r="L59" s="16" t="s">
        <v>12</v>
      </c>
      <c r="M59" s="16" t="s">
        <v>12</v>
      </c>
      <c r="N59" s="2" t="s">
        <v>12</v>
      </c>
      <c r="O59" s="522" t="s">
        <v>6</v>
      </c>
      <c r="P59" s="547" t="s">
        <v>29</v>
      </c>
      <c r="Q59" s="548"/>
      <c r="R59" s="19"/>
      <c r="S59" s="6"/>
      <c r="T59" s="6"/>
      <c r="U59" s="6"/>
      <c r="V59" s="162"/>
      <c r="W59" s="91"/>
      <c r="X59" s="91"/>
      <c r="Y59" s="91"/>
      <c r="Z59" s="91"/>
      <c r="AA59"/>
      <c r="AB59"/>
      <c r="AC59"/>
      <c r="AD59"/>
    </row>
    <row r="60" spans="1:30" ht="12.75" customHeight="1">
      <c r="A60" s="544"/>
      <c r="B60" s="545"/>
      <c r="C60" s="545"/>
      <c r="D60" s="546"/>
      <c r="E60" s="254">
        <f>'Work Area'!$B$10</f>
        <v>0</v>
      </c>
      <c r="F60" s="254">
        <f>'Work Area'!$C$10</f>
        <v>0</v>
      </c>
      <c r="G60" s="254">
        <f>'Work Area'!$D$10</f>
        <v>0</v>
      </c>
      <c r="H60" s="254">
        <f>'Work Area'!$E$10</f>
        <v>0</v>
      </c>
      <c r="I60" s="254">
        <f>'Work Area'!$F$10</f>
        <v>0</v>
      </c>
      <c r="J60" s="254">
        <f>'Work Area'!$G$10</f>
        <v>0</v>
      </c>
      <c r="K60" s="254">
        <f>'Work Area'!$H$10</f>
        <v>0</v>
      </c>
      <c r="L60" s="254">
        <f>'Work Area'!$I$10</f>
        <v>0</v>
      </c>
      <c r="M60" s="254">
        <f>'Work Area'!$J$10</f>
        <v>0</v>
      </c>
      <c r="N60" s="254">
        <f>'Work Area'!$K$10</f>
        <v>0</v>
      </c>
      <c r="O60" s="523"/>
      <c r="P60" s="549"/>
      <c r="Q60" s="548"/>
      <c r="R60" s="19"/>
      <c r="S60" s="6"/>
      <c r="T60" s="6"/>
      <c r="U60" s="25"/>
      <c r="V60" s="165"/>
      <c r="W60" s="91"/>
      <c r="X60" s="91"/>
      <c r="Y60" s="91"/>
      <c r="Z60" s="91"/>
      <c r="AA60"/>
      <c r="AB60"/>
      <c r="AC60"/>
      <c r="AD60"/>
    </row>
    <row r="61" spans="1:30" ht="16.5" customHeight="1">
      <c r="A61" s="484" t="s">
        <v>11</v>
      </c>
      <c r="B61" s="485"/>
      <c r="C61" s="485"/>
      <c r="D61" s="486"/>
      <c r="E61" s="110">
        <v>0</v>
      </c>
      <c r="F61" s="110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537">
        <f>SUM(E61:O61)</f>
        <v>0</v>
      </c>
      <c r="Q61" s="538"/>
      <c r="R61" s="265"/>
      <c r="S61" s="8"/>
      <c r="T61" s="17"/>
      <c r="U61" s="25"/>
      <c r="V61" s="165"/>
      <c r="W61" s="91"/>
      <c r="X61" s="91"/>
      <c r="Y61" s="91"/>
      <c r="Z61" s="91"/>
      <c r="AA61"/>
      <c r="AB61"/>
      <c r="AC61"/>
      <c r="AD61"/>
    </row>
    <row r="62" spans="1:30" ht="12.75" customHeight="1">
      <c r="A62" s="550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6"/>
      <c r="S62" s="6"/>
      <c r="T62" s="6"/>
      <c r="U62" s="552" t="s">
        <v>13</v>
      </c>
      <c r="V62" s="553"/>
      <c r="W62" s="91"/>
      <c r="X62" s="91"/>
      <c r="Y62" s="91"/>
      <c r="Z62" s="91"/>
      <c r="AA62"/>
      <c r="AB62"/>
      <c r="AC62"/>
      <c r="AD62"/>
    </row>
    <row r="63" spans="1:26" ht="21.75" customHeight="1">
      <c r="A63" s="541" t="s">
        <v>24</v>
      </c>
      <c r="B63" s="542"/>
      <c r="C63" s="542"/>
      <c r="D63" s="542"/>
      <c r="E63" s="542"/>
      <c r="F63" s="543"/>
      <c r="G63" s="556">
        <f>(C43)</f>
        <v>0</v>
      </c>
      <c r="H63" s="557"/>
      <c r="I63" s="560">
        <f>(C44)</f>
        <v>0</v>
      </c>
      <c r="J63" s="561"/>
      <c r="K63" s="560">
        <f>(C45)</f>
        <v>0</v>
      </c>
      <c r="L63" s="561"/>
      <c r="M63" s="560">
        <f>(C46)</f>
        <v>0</v>
      </c>
      <c r="N63" s="561"/>
      <c r="O63" s="522" t="s">
        <v>6</v>
      </c>
      <c r="P63" s="547" t="s">
        <v>23</v>
      </c>
      <c r="Q63" s="548"/>
      <c r="R63" s="8"/>
      <c r="S63" s="6"/>
      <c r="T63" s="6"/>
      <c r="U63" s="552"/>
      <c r="V63" s="553"/>
      <c r="W63" s="91"/>
      <c r="X63" s="91"/>
      <c r="Y63" s="91"/>
      <c r="Z63" s="91"/>
    </row>
    <row r="64" spans="1:26" ht="13.5" customHeight="1">
      <c r="A64" s="544"/>
      <c r="B64" s="545"/>
      <c r="C64" s="545"/>
      <c r="D64" s="545"/>
      <c r="E64" s="545"/>
      <c r="F64" s="546"/>
      <c r="G64" s="558"/>
      <c r="H64" s="559"/>
      <c r="I64" s="562"/>
      <c r="J64" s="563"/>
      <c r="K64" s="562"/>
      <c r="L64" s="563"/>
      <c r="M64" s="562"/>
      <c r="N64" s="563"/>
      <c r="O64" s="523"/>
      <c r="P64" s="549"/>
      <c r="Q64" s="548"/>
      <c r="R64" s="8"/>
      <c r="S64" s="6"/>
      <c r="T64" s="6"/>
      <c r="U64" s="554"/>
      <c r="V64" s="555"/>
      <c r="W64" s="91"/>
      <c r="X64" s="91"/>
      <c r="Y64" s="91"/>
      <c r="Z64" s="91"/>
    </row>
    <row r="65" spans="1:26" ht="23.25" customHeight="1">
      <c r="A65" s="484" t="s">
        <v>11</v>
      </c>
      <c r="B65" s="485"/>
      <c r="C65" s="485"/>
      <c r="D65" s="485"/>
      <c r="E65" s="485"/>
      <c r="F65" s="486"/>
      <c r="G65" s="564">
        <v>0</v>
      </c>
      <c r="H65" s="565"/>
      <c r="I65" s="566">
        <v>0</v>
      </c>
      <c r="J65" s="567"/>
      <c r="K65" s="566">
        <v>0</v>
      </c>
      <c r="L65" s="567"/>
      <c r="M65" s="566">
        <v>0</v>
      </c>
      <c r="N65" s="567"/>
      <c r="O65" s="15">
        <v>0</v>
      </c>
      <c r="P65" s="537">
        <f>SUM(G65:M65)-MIN(G65:M65)+O65</f>
        <v>0</v>
      </c>
      <c r="Q65" s="538"/>
      <c r="R65" s="91"/>
      <c r="S65" s="9"/>
      <c r="T65" s="8"/>
      <c r="U65" s="568" t="s">
        <v>14</v>
      </c>
      <c r="V65" s="569"/>
      <c r="W65" s="91"/>
      <c r="X65" s="91"/>
      <c r="Y65" s="91"/>
      <c r="Z65" s="91"/>
    </row>
    <row r="66" spans="1:26" ht="12.75" customHeight="1">
      <c r="A66" s="550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6"/>
      <c r="S66" s="6"/>
      <c r="T66" s="6"/>
      <c r="U66" s="570"/>
      <c r="V66" s="571"/>
      <c r="W66" s="91"/>
      <c r="X66" s="91"/>
      <c r="Y66" s="91"/>
      <c r="Z66" s="91"/>
    </row>
    <row r="67" spans="1:26" ht="15.75" customHeight="1">
      <c r="A67" s="541" t="s">
        <v>27</v>
      </c>
      <c r="B67" s="542"/>
      <c r="C67" s="542"/>
      <c r="D67" s="542"/>
      <c r="E67" s="542"/>
      <c r="F67" s="543"/>
      <c r="G67" s="556">
        <f>(C43)</f>
        <v>0</v>
      </c>
      <c r="H67" s="557"/>
      <c r="I67" s="560">
        <f>(C44)</f>
        <v>0</v>
      </c>
      <c r="J67" s="561"/>
      <c r="K67" s="560">
        <f>(C45)</f>
        <v>0</v>
      </c>
      <c r="L67" s="561"/>
      <c r="M67" s="560">
        <f>(C46)</f>
        <v>0</v>
      </c>
      <c r="N67" s="561"/>
      <c r="O67" s="522" t="s">
        <v>6</v>
      </c>
      <c r="P67" s="547" t="s">
        <v>25</v>
      </c>
      <c r="Q67" s="548"/>
      <c r="R67" s="12"/>
      <c r="S67" s="6"/>
      <c r="T67" s="6"/>
      <c r="U67" s="570"/>
      <c r="V67" s="571"/>
      <c r="W67" s="91"/>
      <c r="X67" s="91"/>
      <c r="Y67" s="91"/>
      <c r="Z67" s="91"/>
    </row>
    <row r="68" spans="1:26" ht="13.5" customHeight="1">
      <c r="A68" s="544"/>
      <c r="B68" s="545"/>
      <c r="C68" s="545"/>
      <c r="D68" s="545"/>
      <c r="E68" s="545"/>
      <c r="F68" s="546"/>
      <c r="G68" s="558"/>
      <c r="H68" s="559"/>
      <c r="I68" s="562"/>
      <c r="J68" s="563"/>
      <c r="K68" s="562"/>
      <c r="L68" s="563"/>
      <c r="M68" s="562"/>
      <c r="N68" s="563"/>
      <c r="O68" s="523"/>
      <c r="P68" s="549"/>
      <c r="Q68" s="548"/>
      <c r="R68" s="12"/>
      <c r="S68" s="6"/>
      <c r="T68" s="6"/>
      <c r="U68" s="685">
        <f>SUM(V47+S57+P61+P65+P69)</f>
        <v>0</v>
      </c>
      <c r="V68" s="686"/>
      <c r="W68" s="91"/>
      <c r="X68" s="91"/>
      <c r="Y68" s="91"/>
      <c r="Z68" s="91"/>
    </row>
    <row r="69" spans="1:26" ht="25.5" customHeight="1">
      <c r="A69" s="484" t="s">
        <v>11</v>
      </c>
      <c r="B69" s="485"/>
      <c r="C69" s="485"/>
      <c r="D69" s="485"/>
      <c r="E69" s="485"/>
      <c r="F69" s="486"/>
      <c r="G69" s="564">
        <v>0</v>
      </c>
      <c r="H69" s="565"/>
      <c r="I69" s="566">
        <v>0</v>
      </c>
      <c r="J69" s="567"/>
      <c r="K69" s="566">
        <v>0</v>
      </c>
      <c r="L69" s="567"/>
      <c r="M69" s="566">
        <v>0</v>
      </c>
      <c r="N69" s="567"/>
      <c r="O69" s="15">
        <v>0</v>
      </c>
      <c r="P69" s="537">
        <f>SUM(G69:M69)-MIN(G69:M69)+O69</f>
        <v>0</v>
      </c>
      <c r="Q69" s="538"/>
      <c r="R69" s="13"/>
      <c r="S69" s="9"/>
      <c r="T69" s="352" t="s">
        <v>156</v>
      </c>
      <c r="U69" s="687"/>
      <c r="V69" s="688"/>
      <c r="W69" s="91"/>
      <c r="X69" s="91"/>
      <c r="Y69" s="91"/>
      <c r="Z69" s="91"/>
    </row>
    <row r="70" spans="1:31" ht="12.75">
      <c r="A70" s="576" t="s">
        <v>36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8"/>
      <c r="W70" s="91"/>
      <c r="X70" s="91"/>
      <c r="Y70" s="104"/>
      <c r="Z70" s="104"/>
      <c r="AA70"/>
      <c r="AB70"/>
      <c r="AC70"/>
      <c r="AD70"/>
      <c r="AE70"/>
    </row>
    <row r="71" spans="1:31" ht="12.75">
      <c r="A71" s="576" t="s">
        <v>32</v>
      </c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8"/>
      <c r="W71" s="91"/>
      <c r="X71" s="91"/>
      <c r="Y71" s="104"/>
      <c r="Z71" s="104"/>
      <c r="AA71"/>
      <c r="AB71"/>
      <c r="AC71"/>
      <c r="AD71"/>
      <c r="AE71"/>
    </row>
    <row r="72" spans="1:31" ht="34.5" customHeight="1" thickBot="1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1"/>
      <c r="W72" s="111"/>
      <c r="X72" s="111"/>
      <c r="Y72" s="104"/>
      <c r="Z72" s="104"/>
      <c r="AA72"/>
      <c r="AB72"/>
      <c r="AC72"/>
      <c r="AD72"/>
      <c r="AE72"/>
    </row>
    <row r="73" spans="1:26" ht="31.5" customHeight="1">
      <c r="A73" s="94" t="s">
        <v>3</v>
      </c>
      <c r="B73" s="132">
        <f>+teams!D15</f>
        <v>0</v>
      </c>
      <c r="C73" s="95"/>
      <c r="D73" s="95"/>
      <c r="E73" s="95"/>
      <c r="F73" s="96"/>
      <c r="G73" s="97"/>
      <c r="H73" s="98" t="s">
        <v>26</v>
      </c>
      <c r="I73" s="109">
        <f>+teams!C15</f>
        <v>3</v>
      </c>
      <c r="J73" s="97"/>
      <c r="K73" s="98" t="s">
        <v>20</v>
      </c>
      <c r="L73" s="505" t="str">
        <f>+teams!A15</f>
        <v>Junior D</v>
      </c>
      <c r="M73" s="506"/>
      <c r="N73" s="99"/>
      <c r="O73" s="100" t="s">
        <v>22</v>
      </c>
      <c r="P73" s="135" t="str">
        <f>+teams!B15</f>
        <v>A</v>
      </c>
      <c r="Q73" s="101"/>
      <c r="R73" s="101"/>
      <c r="S73" s="101"/>
      <c r="T73" s="101"/>
      <c r="U73" s="101"/>
      <c r="V73" s="155"/>
      <c r="W73" s="91"/>
      <c r="X73" s="91"/>
      <c r="Y73" s="91"/>
      <c r="Z73" s="91"/>
    </row>
    <row r="74" spans="1:26" ht="12.75">
      <c r="A74" s="102"/>
      <c r="B74" s="86"/>
      <c r="C74" s="86"/>
      <c r="D74" s="86"/>
      <c r="E74" s="86"/>
      <c r="F74" s="86"/>
      <c r="G74" s="86"/>
      <c r="H74" s="86"/>
      <c r="I74" s="87"/>
      <c r="J74" s="87"/>
      <c r="K74" s="88"/>
      <c r="L74" s="87"/>
      <c r="M74" s="89"/>
      <c r="N74" s="89"/>
      <c r="O74" s="90"/>
      <c r="P74" s="92"/>
      <c r="Q74" s="93"/>
      <c r="R74" s="93"/>
      <c r="S74" s="93"/>
      <c r="T74" s="93"/>
      <c r="U74" s="93"/>
      <c r="V74" s="156"/>
      <c r="W74" s="91"/>
      <c r="X74" s="91"/>
      <c r="Y74" s="91"/>
      <c r="Z74" s="91"/>
    </row>
    <row r="75" spans="1:26" ht="12.75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9"/>
      <c r="W75" s="91"/>
      <c r="X75" s="91"/>
      <c r="Y75" s="91"/>
      <c r="Z75" s="91"/>
    </row>
    <row r="76" spans="1:26" ht="22.5" customHeight="1">
      <c r="A76" s="510" t="s">
        <v>1</v>
      </c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2"/>
      <c r="W76" s="91"/>
      <c r="X76" s="91"/>
      <c r="Y76" s="91"/>
      <c r="Z76" s="91"/>
    </row>
    <row r="77" spans="1:26" ht="15.75" customHeight="1">
      <c r="A77" s="513" t="s">
        <v>0</v>
      </c>
      <c r="B77" s="515" t="s">
        <v>21</v>
      </c>
      <c r="C77" s="517" t="s">
        <v>4</v>
      </c>
      <c r="D77" s="518"/>
      <c r="E77" s="519"/>
      <c r="F77" s="515" t="s">
        <v>125</v>
      </c>
      <c r="G77" s="91"/>
      <c r="H77" s="62" t="s">
        <v>61</v>
      </c>
      <c r="J77" s="62" t="s">
        <v>62</v>
      </c>
      <c r="L77" s="62" t="s">
        <v>63</v>
      </c>
      <c r="N77" s="62" t="s">
        <v>98</v>
      </c>
      <c r="P77" s="62" t="s">
        <v>99</v>
      </c>
      <c r="Q77" s="525" t="s">
        <v>86</v>
      </c>
      <c r="R77" s="526"/>
      <c r="S77" s="527"/>
      <c r="T77" s="2" t="s">
        <v>6</v>
      </c>
      <c r="U77" s="91"/>
      <c r="V77" s="157" t="s">
        <v>19</v>
      </c>
      <c r="W77" s="91"/>
      <c r="X77" s="91"/>
      <c r="Y77" s="91"/>
      <c r="Z77" s="91"/>
    </row>
    <row r="78" spans="1:26" ht="13.5" customHeight="1">
      <c r="A78" s="514"/>
      <c r="B78" s="516"/>
      <c r="C78" s="520"/>
      <c r="D78" s="508"/>
      <c r="E78" s="521"/>
      <c r="F78" s="523"/>
      <c r="G78" s="91"/>
      <c r="H78" s="62"/>
      <c r="J78" s="62"/>
      <c r="L78" s="62"/>
      <c r="N78" s="62"/>
      <c r="P78" s="62"/>
      <c r="Q78" s="62">
        <v>1</v>
      </c>
      <c r="R78" s="62">
        <v>2</v>
      </c>
      <c r="S78" s="62">
        <v>3</v>
      </c>
      <c r="T78" s="3"/>
      <c r="U78" s="91"/>
      <c r="V78" s="158" t="s">
        <v>7</v>
      </c>
      <c r="W78" s="91"/>
      <c r="X78" s="91"/>
      <c r="Y78" s="91"/>
      <c r="Z78" s="91"/>
    </row>
    <row r="79" spans="1:26" ht="24" customHeight="1">
      <c r="A79" s="4">
        <f>+teams!G15</f>
        <v>0</v>
      </c>
      <c r="B79" s="4">
        <f>+teams!E15</f>
        <v>0</v>
      </c>
      <c r="C79" s="528">
        <f>+teams!I15</f>
        <v>0</v>
      </c>
      <c r="D79" s="529"/>
      <c r="E79" s="530"/>
      <c r="F79" s="110">
        <v>0</v>
      </c>
      <c r="G79" s="111"/>
      <c r="H79" s="191">
        <v>0</v>
      </c>
      <c r="J79" s="191">
        <v>0</v>
      </c>
      <c r="L79" s="191">
        <v>0</v>
      </c>
      <c r="N79" s="191">
        <v>0</v>
      </c>
      <c r="P79" s="191">
        <v>0</v>
      </c>
      <c r="Q79" s="82"/>
      <c r="R79" s="82"/>
      <c r="S79" s="82"/>
      <c r="T79" s="110">
        <v>0</v>
      </c>
      <c r="U79" s="91"/>
      <c r="V79" s="159" t="s">
        <v>8</v>
      </c>
      <c r="W79" s="91"/>
      <c r="X79" s="91"/>
      <c r="Y79" s="91"/>
      <c r="Z79" s="91"/>
    </row>
    <row r="80" spans="1:26" ht="21" customHeight="1">
      <c r="A80" s="4">
        <f>+teams!G16</f>
        <v>0</v>
      </c>
      <c r="B80" s="4">
        <f>+teams!E16</f>
        <v>0</v>
      </c>
      <c r="C80" s="497">
        <f>+teams!I16</f>
        <v>0</v>
      </c>
      <c r="D80" s="498"/>
      <c r="E80" s="482"/>
      <c r="F80" s="22">
        <v>0</v>
      </c>
      <c r="G80" s="91"/>
      <c r="H80" s="192">
        <v>0</v>
      </c>
      <c r="J80" s="192">
        <v>0</v>
      </c>
      <c r="L80" s="192">
        <v>0</v>
      </c>
      <c r="N80" s="192">
        <v>0</v>
      </c>
      <c r="P80" s="192">
        <v>0</v>
      </c>
      <c r="Q80" s="83"/>
      <c r="R80" s="83"/>
      <c r="S80" s="83"/>
      <c r="T80" s="22">
        <v>0</v>
      </c>
      <c r="U80" s="91"/>
      <c r="V80" s="159" t="s">
        <v>7</v>
      </c>
      <c r="W80" s="91"/>
      <c r="X80" s="91"/>
      <c r="Y80" s="91"/>
      <c r="Z80" s="91"/>
    </row>
    <row r="81" spans="1:26" ht="20.25" customHeight="1">
      <c r="A81" s="4">
        <f>+teams!G17</f>
        <v>0</v>
      </c>
      <c r="B81" s="4">
        <f>+teams!E17</f>
        <v>0</v>
      </c>
      <c r="C81" s="497">
        <f>+teams!I17</f>
        <v>0</v>
      </c>
      <c r="D81" s="498"/>
      <c r="E81" s="482"/>
      <c r="F81" s="22">
        <v>0</v>
      </c>
      <c r="G81" s="91"/>
      <c r="H81" s="192">
        <v>0</v>
      </c>
      <c r="J81" s="192">
        <v>0</v>
      </c>
      <c r="L81" s="192">
        <v>0</v>
      </c>
      <c r="N81" s="192">
        <v>0</v>
      </c>
      <c r="P81" s="192">
        <v>0</v>
      </c>
      <c r="Q81" s="83"/>
      <c r="R81" s="83"/>
      <c r="S81" s="83"/>
      <c r="T81" s="22">
        <v>0</v>
      </c>
      <c r="U81" s="91"/>
      <c r="V81" s="159" t="s">
        <v>9</v>
      </c>
      <c r="W81" s="91"/>
      <c r="X81" s="91"/>
      <c r="Y81" s="91"/>
      <c r="Z81" s="91"/>
    </row>
    <row r="82" spans="1:26" ht="22.5" customHeight="1">
      <c r="A82" s="4">
        <f>+teams!G18</f>
        <v>0</v>
      </c>
      <c r="B82" s="4">
        <f>+teams!E18</f>
        <v>0</v>
      </c>
      <c r="C82" s="497">
        <f>+teams!I18</f>
        <v>0</v>
      </c>
      <c r="D82" s="498"/>
      <c r="E82" s="482"/>
      <c r="F82" s="22">
        <v>0</v>
      </c>
      <c r="G82" s="91"/>
      <c r="H82" s="192">
        <v>0</v>
      </c>
      <c r="J82" s="192">
        <v>0</v>
      </c>
      <c r="L82" s="192">
        <v>0</v>
      </c>
      <c r="N82" s="192">
        <v>0</v>
      </c>
      <c r="P82" s="192">
        <v>0</v>
      </c>
      <c r="Q82" s="84"/>
      <c r="R82" s="84"/>
      <c r="S82" s="84"/>
      <c r="T82" s="22">
        <v>0</v>
      </c>
      <c r="U82" s="91"/>
      <c r="V82" s="159" t="s">
        <v>10</v>
      </c>
      <c r="W82" s="91"/>
      <c r="X82" s="91"/>
      <c r="Y82" s="91"/>
      <c r="Z82" s="91"/>
    </row>
    <row r="83" spans="1:26" ht="22.5" customHeight="1">
      <c r="A83" s="484" t="s">
        <v>11</v>
      </c>
      <c r="B83" s="485"/>
      <c r="C83" s="485"/>
      <c r="D83" s="485"/>
      <c r="E83" s="486"/>
      <c r="F83" s="23">
        <f>SUM(F79:F82)</f>
        <v>0</v>
      </c>
      <c r="G83" s="91"/>
      <c r="H83" s="193">
        <f>SUM(H79:H82)-MIN(H79:H82)</f>
        <v>0</v>
      </c>
      <c r="J83" s="193">
        <f>SUM(J79:J82)-MIN(J79:J82)</f>
        <v>0</v>
      </c>
      <c r="L83" s="193">
        <f>SUM(L79:L82)-MIN(L79:L82)</f>
        <v>0</v>
      </c>
      <c r="N83" s="193">
        <f>SUM(N79:N82)-MIN(N79:N82)</f>
        <v>0</v>
      </c>
      <c r="P83" s="193">
        <f>SUM(P79:P82)-MIN(P79:P82)</f>
        <v>0</v>
      </c>
      <c r="Q83" s="112">
        <v>0</v>
      </c>
      <c r="R83" s="112">
        <f>SUM(R79:R82)</f>
        <v>0</v>
      </c>
      <c r="S83" s="112">
        <f>SUM(S79:S82)</f>
        <v>0</v>
      </c>
      <c r="T83" s="23">
        <f>SUM(T79:T82)</f>
        <v>0</v>
      </c>
      <c r="U83" s="91"/>
      <c r="V83" s="160">
        <f>SUM(F83:T83)</f>
        <v>0</v>
      </c>
      <c r="W83" s="91"/>
      <c r="X83" s="91"/>
      <c r="Y83" s="91"/>
      <c r="Z83" s="91"/>
    </row>
    <row r="84" spans="1:26" ht="22.5" customHeight="1">
      <c r="A84" s="488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489"/>
      <c r="W84" s="91"/>
      <c r="X84" s="91"/>
      <c r="Y84" s="91"/>
      <c r="Z84" s="91"/>
    </row>
    <row r="85" spans="1:26" ht="22.5" customHeight="1">
      <c r="A85" s="510" t="s">
        <v>15</v>
      </c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80"/>
      <c r="U85" s="26"/>
      <c r="V85" s="161"/>
      <c r="W85" s="91"/>
      <c r="X85" s="91"/>
      <c r="Y85" s="91"/>
      <c r="Z85" s="91"/>
    </row>
    <row r="86" spans="1:26" ht="22.5" customHeight="1">
      <c r="A86" s="481" t="s">
        <v>0</v>
      </c>
      <c r="B86" s="476" t="s">
        <v>21</v>
      </c>
      <c r="C86" s="477" t="s">
        <v>4</v>
      </c>
      <c r="D86" s="478"/>
      <c r="E86" s="475"/>
      <c r="F86" s="472" t="s">
        <v>34</v>
      </c>
      <c r="G86" s="522" t="s">
        <v>5</v>
      </c>
      <c r="H86" s="691">
        <f>stall1</f>
        <v>0</v>
      </c>
      <c r="I86" s="692"/>
      <c r="J86" s="691">
        <f>stall2</f>
        <v>0</v>
      </c>
      <c r="K86" s="692"/>
      <c r="L86" s="691">
        <f>stall3</f>
        <v>0</v>
      </c>
      <c r="M86" s="692"/>
      <c r="N86" s="691">
        <f>stall4</f>
        <v>0</v>
      </c>
      <c r="O86" s="692"/>
      <c r="P86" s="474">
        <f>stall5</f>
        <v>0</v>
      </c>
      <c r="Q86" s="470"/>
      <c r="R86" s="465" t="s">
        <v>6</v>
      </c>
      <c r="S86" s="517" t="s">
        <v>18</v>
      </c>
      <c r="T86" s="519"/>
      <c r="U86" s="148"/>
      <c r="V86" s="162"/>
      <c r="W86" s="91"/>
      <c r="X86" s="91"/>
      <c r="Y86" s="91"/>
      <c r="Z86" s="91"/>
    </row>
    <row r="87" spans="1:26" ht="21.75" customHeight="1">
      <c r="A87" s="514"/>
      <c r="B87" s="516"/>
      <c r="C87" s="520"/>
      <c r="D87" s="508"/>
      <c r="E87" s="521"/>
      <c r="F87" s="473"/>
      <c r="G87" s="523"/>
      <c r="H87" s="693"/>
      <c r="I87" s="694"/>
      <c r="J87" s="693"/>
      <c r="K87" s="694"/>
      <c r="L87" s="693"/>
      <c r="M87" s="694"/>
      <c r="N87" s="693"/>
      <c r="O87" s="694"/>
      <c r="P87" s="471"/>
      <c r="Q87" s="464"/>
      <c r="R87" s="466"/>
      <c r="S87" s="477"/>
      <c r="T87" s="475"/>
      <c r="U87" s="91"/>
      <c r="V87" s="103"/>
      <c r="W87" s="174" t="s">
        <v>77</v>
      </c>
      <c r="X87" s="76" t="s">
        <v>4</v>
      </c>
      <c r="Y87" s="74" t="s">
        <v>78</v>
      </c>
      <c r="Z87" s="171" t="s">
        <v>76</v>
      </c>
    </row>
    <row r="88" spans="1:27" ht="21" customHeight="1">
      <c r="A88" s="106">
        <f aca="true" t="shared" si="4" ref="A88:C91">(A79)</f>
        <v>0</v>
      </c>
      <c r="B88" s="14">
        <f t="shared" si="4"/>
        <v>0</v>
      </c>
      <c r="C88" s="467">
        <f t="shared" si="4"/>
        <v>0</v>
      </c>
      <c r="D88" s="468"/>
      <c r="E88" s="469"/>
      <c r="F88" s="33" t="s">
        <v>35</v>
      </c>
      <c r="G88" s="22">
        <v>0</v>
      </c>
      <c r="H88" s="462">
        <v>0</v>
      </c>
      <c r="I88" s="463"/>
      <c r="J88" s="462">
        <v>0</v>
      </c>
      <c r="K88" s="463"/>
      <c r="L88" s="462">
        <v>0</v>
      </c>
      <c r="M88" s="463"/>
      <c r="N88" s="462">
        <v>0</v>
      </c>
      <c r="O88" s="463"/>
      <c r="P88" s="462">
        <v>0</v>
      </c>
      <c r="Q88" s="463"/>
      <c r="R88" s="110">
        <v>0</v>
      </c>
      <c r="S88" s="460" t="s">
        <v>7</v>
      </c>
      <c r="T88" s="461"/>
      <c r="U88" s="91"/>
      <c r="V88" s="103"/>
      <c r="W88" s="154">
        <f aca="true" t="shared" si="5" ref="W88:X91">+B88</f>
        <v>0</v>
      </c>
      <c r="X88" s="141">
        <f t="shared" si="5"/>
        <v>0</v>
      </c>
      <c r="Y88" s="75">
        <f>+teams!H15</f>
        <v>0</v>
      </c>
      <c r="Z88" s="173">
        <f>SUM(F79:O79,T79,G88:R88,G$101,G$105)</f>
        <v>0</v>
      </c>
      <c r="AA88" s="217">
        <f>+G101</f>
        <v>0</v>
      </c>
    </row>
    <row r="89" spans="1:27" ht="21" customHeight="1">
      <c r="A89" s="106">
        <f t="shared" si="4"/>
        <v>0</v>
      </c>
      <c r="B89" s="14">
        <f t="shared" si="4"/>
        <v>0</v>
      </c>
      <c r="C89" s="448">
        <f t="shared" si="4"/>
        <v>0</v>
      </c>
      <c r="D89" s="449"/>
      <c r="E89" s="413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8</v>
      </c>
      <c r="T89" s="461"/>
      <c r="U89" s="91"/>
      <c r="V89" s="103"/>
      <c r="W89" s="154">
        <f t="shared" si="5"/>
        <v>0</v>
      </c>
      <c r="X89" s="141">
        <f t="shared" si="5"/>
        <v>0</v>
      </c>
      <c r="Y89" s="75">
        <f>+teams!H16</f>
        <v>0</v>
      </c>
      <c r="Z89" s="173">
        <f>SUM(F80:O80,T80,G89:R89,I$101,I$105)</f>
        <v>0</v>
      </c>
      <c r="AA89" s="217">
        <f>+I101</f>
        <v>0</v>
      </c>
    </row>
    <row r="90" spans="1:27" ht="21" customHeight="1">
      <c r="A90" s="106">
        <f t="shared" si="4"/>
        <v>0</v>
      </c>
      <c r="B90" s="14">
        <f t="shared" si="4"/>
        <v>0</v>
      </c>
      <c r="C90" s="448">
        <f t="shared" si="4"/>
        <v>0</v>
      </c>
      <c r="D90" s="449"/>
      <c r="E90" s="413"/>
      <c r="F90" s="33" t="s">
        <v>35</v>
      </c>
      <c r="G90" s="22">
        <v>0</v>
      </c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22">
        <v>0</v>
      </c>
      <c r="S90" s="460" t="s">
        <v>7</v>
      </c>
      <c r="T90" s="461"/>
      <c r="U90" s="91"/>
      <c r="V90" s="103"/>
      <c r="W90" s="154">
        <f t="shared" si="5"/>
        <v>0</v>
      </c>
      <c r="X90" s="141">
        <f t="shared" si="5"/>
        <v>0</v>
      </c>
      <c r="Y90" s="75">
        <f>+teams!H17</f>
        <v>0</v>
      </c>
      <c r="Z90" s="173">
        <f>SUM(F81:O81,T81,G90:R90,K$101,K$105)</f>
        <v>0</v>
      </c>
      <c r="AA90" s="217">
        <f>+K101</f>
        <v>0</v>
      </c>
    </row>
    <row r="91" spans="1:27" ht="21" customHeight="1">
      <c r="A91" s="106">
        <f t="shared" si="4"/>
        <v>0</v>
      </c>
      <c r="B91" s="14">
        <f t="shared" si="4"/>
        <v>0</v>
      </c>
      <c r="C91" s="448">
        <f t="shared" si="4"/>
        <v>0</v>
      </c>
      <c r="D91" s="449"/>
      <c r="E91" s="413"/>
      <c r="F91" s="33" t="s">
        <v>35</v>
      </c>
      <c r="G91" s="22">
        <v>0</v>
      </c>
      <c r="H91" s="531">
        <v>0</v>
      </c>
      <c r="I91" s="532"/>
      <c r="J91" s="531">
        <v>0</v>
      </c>
      <c r="K91" s="532"/>
      <c r="L91" s="531">
        <v>0</v>
      </c>
      <c r="M91" s="532"/>
      <c r="N91" s="531">
        <v>0</v>
      </c>
      <c r="O91" s="532"/>
      <c r="P91" s="531">
        <v>0</v>
      </c>
      <c r="Q91" s="532"/>
      <c r="R91" s="22">
        <v>0</v>
      </c>
      <c r="S91" s="460" t="s">
        <v>9</v>
      </c>
      <c r="T91" s="461"/>
      <c r="U91" s="91"/>
      <c r="V91" s="103"/>
      <c r="W91" s="154">
        <f t="shared" si="5"/>
        <v>0</v>
      </c>
      <c r="X91" s="141">
        <f t="shared" si="5"/>
        <v>0</v>
      </c>
      <c r="Y91" s="75">
        <f>+teams!H18</f>
        <v>0</v>
      </c>
      <c r="Z91" s="173">
        <f>SUM(F82:O82,T82,G91:R91,M$101,M$105)</f>
        <v>0</v>
      </c>
      <c r="AA91" s="217">
        <f>+M101</f>
        <v>0</v>
      </c>
    </row>
    <row r="92" spans="1:27" ht="20.25" customHeight="1">
      <c r="A92" s="484" t="s">
        <v>16</v>
      </c>
      <c r="B92" s="485"/>
      <c r="C92" s="485"/>
      <c r="D92" s="485"/>
      <c r="E92" s="486"/>
      <c r="F92" s="32"/>
      <c r="G92" s="32"/>
      <c r="H92" s="531">
        <v>0</v>
      </c>
      <c r="I92" s="532"/>
      <c r="J92" s="531">
        <v>0</v>
      </c>
      <c r="K92" s="532"/>
      <c r="L92" s="531">
        <v>0</v>
      </c>
      <c r="M92" s="532"/>
      <c r="N92" s="531">
        <v>0</v>
      </c>
      <c r="O92" s="532"/>
      <c r="P92" s="531">
        <v>0</v>
      </c>
      <c r="Q92" s="532"/>
      <c r="R92" s="32"/>
      <c r="S92" s="533" t="s">
        <v>10</v>
      </c>
      <c r="T92" s="534"/>
      <c r="U92" s="149"/>
      <c r="V92" s="163"/>
      <c r="W92" s="91"/>
      <c r="X92" s="91"/>
      <c r="Y92" s="91"/>
      <c r="Z92" s="91"/>
      <c r="AA92" s="91"/>
    </row>
    <row r="93" spans="1:27" ht="18.75" customHeight="1">
      <c r="A93" s="484" t="s">
        <v>11</v>
      </c>
      <c r="B93" s="485"/>
      <c r="C93" s="485"/>
      <c r="D93" s="485"/>
      <c r="E93" s="486"/>
      <c r="F93" s="32"/>
      <c r="G93" s="23">
        <f>SUM(G88:G91)</f>
        <v>0</v>
      </c>
      <c r="H93" s="535">
        <f>SUM(H88:H91)-MIN(H88:H91)+H92</f>
        <v>0</v>
      </c>
      <c r="I93" s="536">
        <f>SUM(I89:I92)-MIN(I89:I92)</f>
        <v>0</v>
      </c>
      <c r="J93" s="535">
        <f>SUM(J88:J91)-MIN(J88:J91)+J92</f>
        <v>0</v>
      </c>
      <c r="K93" s="536">
        <f>SUM(K89:K92)-MIN(K89:K92)</f>
        <v>0</v>
      </c>
      <c r="L93" s="535">
        <f>SUM(L88:L91)-MIN(L88:L91)+L92</f>
        <v>0</v>
      </c>
      <c r="M93" s="536">
        <f>SUM(M89:M92)-MIN(M89:M92)</f>
        <v>0</v>
      </c>
      <c r="N93" s="535">
        <f>SUM(N88:N91)-MIN(N88:N91)+N92</f>
        <v>0</v>
      </c>
      <c r="O93" s="536">
        <f>SUM(O89:O92)-MIN(O89:O92)</f>
        <v>0</v>
      </c>
      <c r="P93" s="535">
        <f>SUM(P88:P91)-MIN(P88:P91)+P92</f>
        <v>0</v>
      </c>
      <c r="Q93" s="536">
        <f>SUM(Q89:Q92)-MIN(Q89:Q92)</f>
        <v>0</v>
      </c>
      <c r="R93" s="23">
        <f>SUM(R88:R91)</f>
        <v>0</v>
      </c>
      <c r="S93" s="537">
        <f>SUM(G93:R93)</f>
        <v>0</v>
      </c>
      <c r="T93" s="538"/>
      <c r="U93" s="30"/>
      <c r="V93" s="164"/>
      <c r="W93" s="91"/>
      <c r="X93" s="91"/>
      <c r="Y93" s="91"/>
      <c r="Z93" s="91"/>
      <c r="AA93" s="91"/>
    </row>
    <row r="94" spans="1:27" ht="12.75" customHeight="1">
      <c r="A94" s="539"/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540"/>
      <c r="W94" s="91"/>
      <c r="X94" s="91"/>
      <c r="Y94" s="91"/>
      <c r="Z94" s="91"/>
      <c r="AA94" s="91"/>
    </row>
    <row r="95" spans="1:27" ht="20.25" customHeight="1">
      <c r="A95" s="541" t="s">
        <v>31</v>
      </c>
      <c r="B95" s="542"/>
      <c r="C95" s="542"/>
      <c r="D95" s="543"/>
      <c r="E95" s="2" t="s">
        <v>12</v>
      </c>
      <c r="F95" s="2" t="s">
        <v>12</v>
      </c>
      <c r="G95" s="16" t="s">
        <v>12</v>
      </c>
      <c r="H95" s="2" t="s">
        <v>12</v>
      </c>
      <c r="I95" s="16" t="s">
        <v>12</v>
      </c>
      <c r="J95" s="2" t="s">
        <v>12</v>
      </c>
      <c r="K95" s="16" t="s">
        <v>12</v>
      </c>
      <c r="L95" s="16" t="s">
        <v>12</v>
      </c>
      <c r="M95" s="16" t="s">
        <v>12</v>
      </c>
      <c r="N95" s="2" t="s">
        <v>12</v>
      </c>
      <c r="O95" s="522" t="s">
        <v>6</v>
      </c>
      <c r="P95" s="547" t="s">
        <v>29</v>
      </c>
      <c r="Q95" s="548"/>
      <c r="R95" s="19"/>
      <c r="S95" s="6"/>
      <c r="T95" s="6"/>
      <c r="U95" s="6"/>
      <c r="V95" s="162"/>
      <c r="W95" s="91"/>
      <c r="X95" s="91"/>
      <c r="Y95" s="91"/>
      <c r="Z95" s="91"/>
      <c r="AA95" s="91"/>
    </row>
    <row r="96" spans="1:27" ht="16.5" customHeight="1">
      <c r="A96" s="544"/>
      <c r="B96" s="545"/>
      <c r="C96" s="545"/>
      <c r="D96" s="546"/>
      <c r="E96" s="254">
        <f>'Work Area'!$B$10</f>
        <v>0</v>
      </c>
      <c r="F96" s="254">
        <f>'Work Area'!$C$10</f>
        <v>0</v>
      </c>
      <c r="G96" s="254">
        <f>'Work Area'!$D$10</f>
        <v>0</v>
      </c>
      <c r="H96" s="254">
        <f>'Work Area'!$E$10</f>
        <v>0</v>
      </c>
      <c r="I96" s="254">
        <f>'Work Area'!$F$10</f>
        <v>0</v>
      </c>
      <c r="J96" s="254">
        <f>'Work Area'!$G$10</f>
        <v>0</v>
      </c>
      <c r="K96" s="254">
        <f>'Work Area'!$H$10</f>
        <v>0</v>
      </c>
      <c r="L96" s="254">
        <f>'Work Area'!$I$10</f>
        <v>0</v>
      </c>
      <c r="M96" s="254">
        <f>'Work Area'!$J$10</f>
        <v>0</v>
      </c>
      <c r="N96" s="254">
        <f>'Work Area'!$K$10</f>
        <v>0</v>
      </c>
      <c r="O96" s="523"/>
      <c r="P96" s="549"/>
      <c r="Q96" s="548"/>
      <c r="R96" s="19"/>
      <c r="S96" s="6"/>
      <c r="T96" s="6"/>
      <c r="U96" s="25"/>
      <c r="V96" s="165"/>
      <c r="W96" s="91"/>
      <c r="X96" s="91"/>
      <c r="Y96" s="91"/>
      <c r="Z96" s="91"/>
      <c r="AA96" s="91"/>
    </row>
    <row r="97" spans="1:27" ht="21" customHeight="1">
      <c r="A97" s="484" t="s">
        <v>11</v>
      </c>
      <c r="B97" s="485"/>
      <c r="C97" s="485"/>
      <c r="D97" s="486"/>
      <c r="E97" s="110">
        <v>0</v>
      </c>
      <c r="F97" s="110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537">
        <f>SUM(E97:O97)</f>
        <v>0</v>
      </c>
      <c r="Q97" s="538"/>
      <c r="R97" s="20"/>
      <c r="S97" s="8"/>
      <c r="T97" s="17"/>
      <c r="U97" s="25"/>
      <c r="V97" s="165"/>
      <c r="W97" s="91"/>
      <c r="X97" s="91"/>
      <c r="Y97" s="91"/>
      <c r="Z97" s="91"/>
      <c r="AA97" s="91"/>
    </row>
    <row r="98" spans="1:27" ht="12.75" customHeight="1">
      <c r="A98" s="550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6"/>
      <c r="S98" s="6"/>
      <c r="T98" s="6"/>
      <c r="U98" s="552" t="s">
        <v>13</v>
      </c>
      <c r="V98" s="553"/>
      <c r="W98" s="91"/>
      <c r="X98" s="91"/>
      <c r="Y98" s="91"/>
      <c r="Z98" s="91"/>
      <c r="AA98" s="91"/>
    </row>
    <row r="99" spans="1:27" ht="21.75" customHeight="1">
      <c r="A99" s="541" t="s">
        <v>24</v>
      </c>
      <c r="B99" s="542"/>
      <c r="C99" s="542"/>
      <c r="D99" s="542"/>
      <c r="E99" s="542"/>
      <c r="F99" s="543"/>
      <c r="G99" s="556">
        <f>(C79)</f>
        <v>0</v>
      </c>
      <c r="H99" s="557"/>
      <c r="I99" s="560">
        <f>(C80)</f>
        <v>0</v>
      </c>
      <c r="J99" s="561"/>
      <c r="K99" s="560">
        <f>(C81)</f>
        <v>0</v>
      </c>
      <c r="L99" s="561"/>
      <c r="M99" s="560">
        <f>(C82)</f>
        <v>0</v>
      </c>
      <c r="N99" s="561"/>
      <c r="O99" s="522" t="s">
        <v>6</v>
      </c>
      <c r="P99" s="547" t="s">
        <v>23</v>
      </c>
      <c r="Q99" s="548"/>
      <c r="R99" s="8"/>
      <c r="S99" s="6"/>
      <c r="T99" s="6"/>
      <c r="U99" s="552"/>
      <c r="V99" s="553"/>
      <c r="W99" s="91"/>
      <c r="X99" s="91"/>
      <c r="Y99" s="91"/>
      <c r="Z99" s="91"/>
      <c r="AA99" s="91"/>
    </row>
    <row r="100" spans="1:27" ht="13.5" customHeight="1">
      <c r="A100" s="544"/>
      <c r="B100" s="545"/>
      <c r="C100" s="545"/>
      <c r="D100" s="545"/>
      <c r="E100" s="545"/>
      <c r="F100" s="546"/>
      <c r="G100" s="558"/>
      <c r="H100" s="559"/>
      <c r="I100" s="562"/>
      <c r="J100" s="563"/>
      <c r="K100" s="562"/>
      <c r="L100" s="563"/>
      <c r="M100" s="562"/>
      <c r="N100" s="563"/>
      <c r="O100" s="523"/>
      <c r="P100" s="549"/>
      <c r="Q100" s="548"/>
      <c r="R100" s="8"/>
      <c r="S100" s="6"/>
      <c r="T100" s="6"/>
      <c r="U100" s="554"/>
      <c r="V100" s="555"/>
      <c r="W100" s="91"/>
      <c r="X100" s="91"/>
      <c r="Y100" s="91"/>
      <c r="Z100" s="91"/>
      <c r="AA100" s="91"/>
    </row>
    <row r="101" spans="1:27" ht="21.75" customHeight="1">
      <c r="A101" s="484" t="s">
        <v>11</v>
      </c>
      <c r="B101" s="485"/>
      <c r="C101" s="485"/>
      <c r="D101" s="485"/>
      <c r="E101" s="485"/>
      <c r="F101" s="486"/>
      <c r="G101" s="564">
        <v>0</v>
      </c>
      <c r="H101" s="565"/>
      <c r="I101" s="566">
        <v>0</v>
      </c>
      <c r="J101" s="567"/>
      <c r="K101" s="566">
        <v>0</v>
      </c>
      <c r="L101" s="567"/>
      <c r="M101" s="566">
        <v>0</v>
      </c>
      <c r="N101" s="567"/>
      <c r="O101" s="15">
        <v>0</v>
      </c>
      <c r="P101" s="537">
        <f>SUM(G101:M101)-MIN(G101:M101)+O101</f>
        <v>0</v>
      </c>
      <c r="Q101" s="538"/>
      <c r="R101" s="91"/>
      <c r="S101" s="9"/>
      <c r="T101" s="8"/>
      <c r="U101" s="568" t="s">
        <v>14</v>
      </c>
      <c r="V101" s="569"/>
      <c r="W101" s="91"/>
      <c r="X101" s="91"/>
      <c r="Y101" s="91"/>
      <c r="Z101" s="91"/>
      <c r="AA101" s="91"/>
    </row>
    <row r="102" spans="1:27" ht="12.75">
      <c r="A102" s="550"/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6"/>
      <c r="S102" s="6"/>
      <c r="T102" s="6"/>
      <c r="U102" s="570"/>
      <c r="V102" s="571"/>
      <c r="W102" s="91"/>
      <c r="X102" s="91"/>
      <c r="Y102" s="91"/>
      <c r="Z102" s="91"/>
      <c r="AA102" s="91"/>
    </row>
    <row r="103" spans="1:27" ht="12.75" customHeight="1">
      <c r="A103" s="541" t="s">
        <v>27</v>
      </c>
      <c r="B103" s="542"/>
      <c r="C103" s="542"/>
      <c r="D103" s="542"/>
      <c r="E103" s="542"/>
      <c r="F103" s="543"/>
      <c r="G103" s="556">
        <f>(C79)</f>
        <v>0</v>
      </c>
      <c r="H103" s="557"/>
      <c r="I103" s="560">
        <f>(C80)</f>
        <v>0</v>
      </c>
      <c r="J103" s="561"/>
      <c r="K103" s="560">
        <f>(C81)</f>
        <v>0</v>
      </c>
      <c r="L103" s="561"/>
      <c r="M103" s="560">
        <f>(C82)</f>
        <v>0</v>
      </c>
      <c r="N103" s="561"/>
      <c r="O103" s="522" t="s">
        <v>6</v>
      </c>
      <c r="P103" s="547" t="s">
        <v>25</v>
      </c>
      <c r="Q103" s="548"/>
      <c r="R103" s="12"/>
      <c r="S103" s="6"/>
      <c r="T103" s="6"/>
      <c r="U103" s="570"/>
      <c r="V103" s="571"/>
      <c r="W103" s="91"/>
      <c r="X103" s="91"/>
      <c r="Y103" s="91"/>
      <c r="Z103" s="91"/>
      <c r="AA103" s="91"/>
    </row>
    <row r="104" spans="1:27" ht="16.5" customHeight="1">
      <c r="A104" s="544"/>
      <c r="B104" s="545"/>
      <c r="C104" s="545"/>
      <c r="D104" s="545"/>
      <c r="E104" s="545"/>
      <c r="F104" s="546"/>
      <c r="G104" s="558"/>
      <c r="H104" s="559"/>
      <c r="I104" s="562"/>
      <c r="J104" s="563"/>
      <c r="K104" s="562"/>
      <c r="L104" s="563"/>
      <c r="M104" s="562"/>
      <c r="N104" s="563"/>
      <c r="O104" s="523"/>
      <c r="P104" s="549"/>
      <c r="Q104" s="548"/>
      <c r="R104" s="12"/>
      <c r="S104" s="6"/>
      <c r="T104" s="6"/>
      <c r="U104" s="685">
        <f>SUM(V83+S93+P97+P101+P105)</f>
        <v>0</v>
      </c>
      <c r="V104" s="686"/>
      <c r="W104" s="91"/>
      <c r="X104" s="91"/>
      <c r="Y104" s="91"/>
      <c r="Z104" s="91"/>
      <c r="AA104" s="91"/>
    </row>
    <row r="105" spans="1:27" ht="22.5" customHeight="1">
      <c r="A105" s="484" t="s">
        <v>11</v>
      </c>
      <c r="B105" s="485"/>
      <c r="C105" s="485"/>
      <c r="D105" s="485"/>
      <c r="E105" s="485"/>
      <c r="F105" s="486"/>
      <c r="G105" s="564">
        <v>0</v>
      </c>
      <c r="H105" s="565"/>
      <c r="I105" s="566">
        <v>0</v>
      </c>
      <c r="J105" s="567"/>
      <c r="K105" s="566">
        <v>0</v>
      </c>
      <c r="L105" s="567"/>
      <c r="M105" s="566">
        <v>0</v>
      </c>
      <c r="N105" s="567"/>
      <c r="O105" s="15">
        <v>0</v>
      </c>
      <c r="P105" s="537">
        <f>SUM(G105:M105)-MIN(G105:M105)+O105</f>
        <v>0</v>
      </c>
      <c r="Q105" s="538"/>
      <c r="R105" s="13"/>
      <c r="S105" s="9"/>
      <c r="T105" s="352" t="s">
        <v>156</v>
      </c>
      <c r="U105" s="687"/>
      <c r="V105" s="688"/>
      <c r="W105"/>
      <c r="X105"/>
      <c r="Y105"/>
      <c r="Z105"/>
      <c r="AA105" s="91"/>
    </row>
    <row r="106" spans="1:27" ht="18" customHeight="1">
      <c r="A106" s="576" t="s">
        <v>36</v>
      </c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8"/>
      <c r="W106"/>
      <c r="X106"/>
      <c r="Y106"/>
      <c r="Z106"/>
      <c r="AA106" s="104"/>
    </row>
    <row r="107" spans="1:27" ht="13.5" customHeight="1" thickBot="1">
      <c r="A107" s="582" t="s">
        <v>32</v>
      </c>
      <c r="B107" s="583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4"/>
      <c r="W107"/>
      <c r="X107"/>
      <c r="Y107"/>
      <c r="Z107"/>
      <c r="AA107" s="104"/>
    </row>
    <row r="108" spans="1:27" ht="30" customHeight="1" thickBot="1">
      <c r="A108" s="585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7"/>
      <c r="W108"/>
      <c r="X108"/>
      <c r="Y108"/>
      <c r="Z108"/>
      <c r="AA108" s="104"/>
    </row>
    <row r="109" spans="1:27" ht="27">
      <c r="A109" s="94" t="s">
        <v>3</v>
      </c>
      <c r="B109" s="132">
        <f>+teams!D20</f>
        <v>0</v>
      </c>
      <c r="C109" s="95"/>
      <c r="D109" s="95"/>
      <c r="E109" s="95"/>
      <c r="F109" s="96"/>
      <c r="G109" s="97"/>
      <c r="H109" s="98" t="s">
        <v>26</v>
      </c>
      <c r="I109" s="109">
        <f>+teams!C20</f>
        <v>4</v>
      </c>
      <c r="J109" s="97"/>
      <c r="K109" s="98" t="s">
        <v>20</v>
      </c>
      <c r="L109" s="505" t="str">
        <f>+teams!A20</f>
        <v>Junior D</v>
      </c>
      <c r="M109" s="506"/>
      <c r="N109" s="99"/>
      <c r="O109" s="100" t="s">
        <v>22</v>
      </c>
      <c r="P109" s="135" t="str">
        <f>+teams!B20</f>
        <v>A</v>
      </c>
      <c r="Q109" s="101"/>
      <c r="R109" s="101"/>
      <c r="S109" s="101"/>
      <c r="T109" s="101"/>
      <c r="U109" s="101"/>
      <c r="V109" s="155"/>
      <c r="W109" s="91"/>
      <c r="X109" s="91"/>
      <c r="Y109" s="91"/>
      <c r="Z109" s="91"/>
      <c r="AA109" s="91"/>
    </row>
    <row r="110" spans="1:27" ht="15">
      <c r="A110" s="102"/>
      <c r="B110" s="86"/>
      <c r="C110" s="86"/>
      <c r="D110" s="86"/>
      <c r="E110" s="86"/>
      <c r="F110" s="86"/>
      <c r="G110" s="86"/>
      <c r="H110" s="86"/>
      <c r="I110" s="87"/>
      <c r="J110" s="87"/>
      <c r="K110" s="88"/>
      <c r="L110" s="87"/>
      <c r="M110" s="89"/>
      <c r="N110" s="89"/>
      <c r="O110" s="90"/>
      <c r="P110" s="140"/>
      <c r="Q110" s="93"/>
      <c r="R110" s="93"/>
      <c r="S110" s="93"/>
      <c r="T110" s="93"/>
      <c r="U110" s="93"/>
      <c r="V110" s="156"/>
      <c r="W110" s="91"/>
      <c r="X110" s="91"/>
      <c r="Y110" s="91"/>
      <c r="Z110" s="91"/>
      <c r="AA110" s="91"/>
    </row>
    <row r="111" spans="1:27" ht="15" customHeight="1">
      <c r="A111" s="507"/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9"/>
      <c r="W111" s="91"/>
      <c r="X111" s="91"/>
      <c r="Y111" s="91"/>
      <c r="Z111" s="91"/>
      <c r="AA111" s="91"/>
    </row>
    <row r="112" spans="1:27" ht="22.5" customHeight="1">
      <c r="A112" s="510" t="s">
        <v>1</v>
      </c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2"/>
      <c r="W112" s="91"/>
      <c r="X112" s="91"/>
      <c r="Y112" s="91"/>
      <c r="Z112" s="91"/>
      <c r="AA112" s="91"/>
    </row>
    <row r="113" spans="1:27" ht="22.5" customHeight="1">
      <c r="A113" s="513" t="s">
        <v>0</v>
      </c>
      <c r="B113" s="515" t="s">
        <v>21</v>
      </c>
      <c r="C113" s="517" t="s">
        <v>4</v>
      </c>
      <c r="D113" s="518"/>
      <c r="E113" s="519"/>
      <c r="F113" s="515" t="s">
        <v>125</v>
      </c>
      <c r="G113" s="91"/>
      <c r="H113" s="62" t="s">
        <v>61</v>
      </c>
      <c r="J113" s="62" t="s">
        <v>62</v>
      </c>
      <c r="L113" s="62" t="s">
        <v>63</v>
      </c>
      <c r="N113" s="62" t="s">
        <v>98</v>
      </c>
      <c r="P113" s="62" t="s">
        <v>99</v>
      </c>
      <c r="Q113" s="525" t="s">
        <v>86</v>
      </c>
      <c r="R113" s="526"/>
      <c r="S113" s="527"/>
      <c r="T113" s="2" t="s">
        <v>6</v>
      </c>
      <c r="U113" s="91"/>
      <c r="V113" s="157" t="s">
        <v>19</v>
      </c>
      <c r="W113" s="91"/>
      <c r="X113" s="91"/>
      <c r="Y113" s="91"/>
      <c r="Z113" s="91"/>
      <c r="AA113" s="91"/>
    </row>
    <row r="114" spans="1:27" ht="22.5" customHeight="1">
      <c r="A114" s="514"/>
      <c r="B114" s="516"/>
      <c r="C114" s="520"/>
      <c r="D114" s="508"/>
      <c r="E114" s="521"/>
      <c r="F114" s="523"/>
      <c r="G114" s="91"/>
      <c r="H114" s="62"/>
      <c r="J114" s="62"/>
      <c r="L114" s="62"/>
      <c r="N114" s="62"/>
      <c r="P114" s="62"/>
      <c r="Q114" s="62">
        <v>1</v>
      </c>
      <c r="R114" s="62">
        <v>2</v>
      </c>
      <c r="S114" s="62">
        <v>3</v>
      </c>
      <c r="T114" s="3"/>
      <c r="U114" s="91"/>
      <c r="V114" s="158" t="s">
        <v>7</v>
      </c>
      <c r="W114" s="91"/>
      <c r="X114" s="91"/>
      <c r="Y114" s="91"/>
      <c r="Z114" s="91"/>
      <c r="AA114" s="91"/>
    </row>
    <row r="115" spans="1:27" ht="22.5" customHeight="1">
      <c r="A115" s="4">
        <f>+teams!G20</f>
        <v>0</v>
      </c>
      <c r="B115" s="4">
        <f>+teams!E20</f>
        <v>0</v>
      </c>
      <c r="C115" s="528">
        <f>+teams!I20</f>
        <v>0</v>
      </c>
      <c r="D115" s="529"/>
      <c r="E115" s="530"/>
      <c r="F115" s="110">
        <v>0</v>
      </c>
      <c r="G115" s="111"/>
      <c r="H115" s="191">
        <v>0</v>
      </c>
      <c r="J115" s="191">
        <v>0</v>
      </c>
      <c r="L115" s="191">
        <v>0</v>
      </c>
      <c r="N115" s="191">
        <v>0</v>
      </c>
      <c r="P115" s="191">
        <v>0</v>
      </c>
      <c r="Q115" s="142"/>
      <c r="R115" s="142"/>
      <c r="S115" s="142"/>
      <c r="T115" s="110">
        <v>0</v>
      </c>
      <c r="U115" s="91"/>
      <c r="V115" s="159" t="s">
        <v>8</v>
      </c>
      <c r="W115" s="91"/>
      <c r="X115" s="91"/>
      <c r="Y115" s="91"/>
      <c r="Z115" s="91"/>
      <c r="AA115" s="91"/>
    </row>
    <row r="116" spans="1:27" ht="22.5" customHeight="1">
      <c r="A116" s="4">
        <f>+teams!G21</f>
        <v>0</v>
      </c>
      <c r="B116" s="4">
        <f>+teams!E21</f>
        <v>0</v>
      </c>
      <c r="C116" s="528">
        <f>+teams!I21</f>
        <v>0</v>
      </c>
      <c r="D116" s="529"/>
      <c r="E116" s="530"/>
      <c r="F116" s="22">
        <v>0</v>
      </c>
      <c r="G116" s="91"/>
      <c r="H116" s="192">
        <v>0</v>
      </c>
      <c r="J116" s="192">
        <v>0</v>
      </c>
      <c r="L116" s="192">
        <v>0</v>
      </c>
      <c r="N116" s="192">
        <v>0</v>
      </c>
      <c r="P116" s="192">
        <v>0</v>
      </c>
      <c r="Q116" s="143"/>
      <c r="R116" s="143"/>
      <c r="S116" s="143"/>
      <c r="T116" s="22">
        <v>0</v>
      </c>
      <c r="U116" s="91"/>
      <c r="V116" s="159" t="s">
        <v>7</v>
      </c>
      <c r="W116" s="91"/>
      <c r="X116" s="91"/>
      <c r="Y116" s="91"/>
      <c r="Z116" s="91"/>
      <c r="AA116" s="91"/>
    </row>
    <row r="117" spans="1:27" ht="22.5" customHeight="1">
      <c r="A117" s="4">
        <f>+teams!G22</f>
        <v>0</v>
      </c>
      <c r="B117" s="4">
        <f>+teams!E22</f>
        <v>0</v>
      </c>
      <c r="C117" s="528">
        <f>+teams!I22</f>
        <v>0</v>
      </c>
      <c r="D117" s="529"/>
      <c r="E117" s="530"/>
      <c r="F117" s="22">
        <v>0</v>
      </c>
      <c r="G117" s="91"/>
      <c r="H117" s="192">
        <v>0</v>
      </c>
      <c r="J117" s="192">
        <v>0</v>
      </c>
      <c r="L117" s="192">
        <v>0</v>
      </c>
      <c r="N117" s="192">
        <v>0</v>
      </c>
      <c r="P117" s="192">
        <v>0</v>
      </c>
      <c r="Q117" s="143"/>
      <c r="R117" s="143"/>
      <c r="S117" s="143"/>
      <c r="T117" s="22">
        <v>0</v>
      </c>
      <c r="U117" s="91"/>
      <c r="V117" s="159" t="s">
        <v>9</v>
      </c>
      <c r="W117" s="91"/>
      <c r="X117" s="91"/>
      <c r="Y117" s="91"/>
      <c r="Z117" s="91"/>
      <c r="AA117" s="91"/>
    </row>
    <row r="118" spans="1:27" ht="21.75" customHeight="1">
      <c r="A118" s="4">
        <f>+teams!G23</f>
        <v>0</v>
      </c>
      <c r="B118" s="4">
        <f>+teams!E23</f>
        <v>0</v>
      </c>
      <c r="C118" s="528">
        <f>+teams!I23</f>
        <v>0</v>
      </c>
      <c r="D118" s="529"/>
      <c r="E118" s="530"/>
      <c r="F118" s="22">
        <v>0</v>
      </c>
      <c r="G118" s="91"/>
      <c r="H118" s="192">
        <v>0</v>
      </c>
      <c r="J118" s="192">
        <v>0</v>
      </c>
      <c r="L118" s="192">
        <v>0</v>
      </c>
      <c r="N118" s="192">
        <v>0</v>
      </c>
      <c r="P118" s="192">
        <v>0</v>
      </c>
      <c r="Q118" s="144"/>
      <c r="R118" s="144"/>
      <c r="S118" s="144"/>
      <c r="T118" s="22">
        <v>0</v>
      </c>
      <c r="U118" s="91"/>
      <c r="V118" s="159" t="s">
        <v>10</v>
      </c>
      <c r="W118" s="91"/>
      <c r="X118" s="91"/>
      <c r="Y118" s="91"/>
      <c r="Z118" s="91"/>
      <c r="AA118" s="91"/>
    </row>
    <row r="119" spans="1:27" ht="19.5" customHeight="1">
      <c r="A119" s="484" t="s">
        <v>11</v>
      </c>
      <c r="B119" s="485"/>
      <c r="C119" s="485"/>
      <c r="D119" s="485"/>
      <c r="E119" s="486"/>
      <c r="F119" s="145">
        <f>SUM(F115:F118)</f>
        <v>0</v>
      </c>
      <c r="G119" s="111"/>
      <c r="H119" s="193">
        <f>SUM(H115:H118)-MIN(H115:H118)</f>
        <v>0</v>
      </c>
      <c r="J119" s="193">
        <f>SUM(J115:J118)-MIN(J115:J118)</f>
        <v>0</v>
      </c>
      <c r="L119" s="193">
        <f>SUM(L115:L118)-MIN(L115:L118)</f>
        <v>0</v>
      </c>
      <c r="N119" s="193">
        <f>SUM(N115:N118)-MIN(N115:N118)</f>
        <v>0</v>
      </c>
      <c r="P119" s="193">
        <f>SUM(P115:P118)-MIN(P115:P118)</f>
        <v>0</v>
      </c>
      <c r="Q119" s="112">
        <v>0</v>
      </c>
      <c r="R119" s="112">
        <f>SUM(R115:R118)</f>
        <v>0</v>
      </c>
      <c r="S119" s="112">
        <f>SUM(S115:S118)</f>
        <v>0</v>
      </c>
      <c r="T119" s="23">
        <f>SUM(T115:T118)</f>
        <v>0</v>
      </c>
      <c r="U119" s="91"/>
      <c r="V119" s="160">
        <f>SUM(F119:T119)</f>
        <v>0</v>
      </c>
      <c r="W119" s="91"/>
      <c r="X119" s="91"/>
      <c r="Y119" s="91"/>
      <c r="Z119" s="91"/>
      <c r="AA119" s="91"/>
    </row>
    <row r="120" spans="1:27" ht="12" customHeight="1">
      <c r="A120" s="488"/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489"/>
      <c r="W120" s="91"/>
      <c r="X120" s="91"/>
      <c r="Y120" s="91"/>
      <c r="Z120" s="91"/>
      <c r="AA120" s="91"/>
    </row>
    <row r="121" spans="1:27" ht="22.5" customHeight="1">
      <c r="A121" s="510" t="s">
        <v>15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80"/>
      <c r="U121" s="26"/>
      <c r="V121" s="161"/>
      <c r="W121" s="91"/>
      <c r="X121" s="91"/>
      <c r="Y121" s="91"/>
      <c r="Z121" s="91"/>
      <c r="AA121" s="91"/>
    </row>
    <row r="122" spans="1:27" ht="15.75" customHeight="1">
      <c r="A122" s="481" t="s">
        <v>0</v>
      </c>
      <c r="B122" s="476" t="s">
        <v>21</v>
      </c>
      <c r="C122" s="477" t="s">
        <v>4</v>
      </c>
      <c r="D122" s="478"/>
      <c r="E122" s="475"/>
      <c r="F122" s="472" t="s">
        <v>34</v>
      </c>
      <c r="G122" s="522" t="s">
        <v>5</v>
      </c>
      <c r="H122" s="691">
        <f>stall1</f>
        <v>0</v>
      </c>
      <c r="I122" s="692"/>
      <c r="J122" s="691">
        <f>stall2</f>
        <v>0</v>
      </c>
      <c r="K122" s="692"/>
      <c r="L122" s="691">
        <f>stall3</f>
        <v>0</v>
      </c>
      <c r="M122" s="692"/>
      <c r="N122" s="691">
        <f>stall4</f>
        <v>0</v>
      </c>
      <c r="O122" s="692"/>
      <c r="P122" s="474">
        <f>stall5</f>
        <v>0</v>
      </c>
      <c r="Q122" s="470"/>
      <c r="R122" s="465" t="s">
        <v>6</v>
      </c>
      <c r="S122" s="517" t="s">
        <v>18</v>
      </c>
      <c r="T122" s="519"/>
      <c r="U122" s="148"/>
      <c r="V122" s="162"/>
      <c r="W122" s="91"/>
      <c r="X122" s="91"/>
      <c r="Y122" s="91"/>
      <c r="Z122" s="91"/>
      <c r="AA122" s="91"/>
    </row>
    <row r="123" spans="1:26" ht="13.5" customHeight="1">
      <c r="A123" s="514"/>
      <c r="B123" s="516"/>
      <c r="C123" s="520"/>
      <c r="D123" s="508"/>
      <c r="E123" s="521"/>
      <c r="F123" s="473"/>
      <c r="G123" s="523"/>
      <c r="H123" s="693"/>
      <c r="I123" s="694"/>
      <c r="J123" s="693"/>
      <c r="K123" s="694"/>
      <c r="L123" s="693"/>
      <c r="M123" s="694"/>
      <c r="N123" s="693"/>
      <c r="O123" s="694"/>
      <c r="P123" s="471"/>
      <c r="Q123" s="464"/>
      <c r="R123" s="466"/>
      <c r="S123" s="477"/>
      <c r="T123" s="475"/>
      <c r="U123" s="91"/>
      <c r="V123" s="103"/>
      <c r="W123" s="174" t="s">
        <v>77</v>
      </c>
      <c r="X123" s="76" t="s">
        <v>4</v>
      </c>
      <c r="Y123" s="74" t="s">
        <v>78</v>
      </c>
      <c r="Z123" s="171" t="s">
        <v>76</v>
      </c>
    </row>
    <row r="124" spans="1:27" ht="21" customHeight="1">
      <c r="A124" s="106">
        <f aca="true" t="shared" si="6" ref="A124:C127">(A115)</f>
        <v>0</v>
      </c>
      <c r="B124" s="14">
        <f t="shared" si="6"/>
        <v>0</v>
      </c>
      <c r="C124" s="467">
        <f t="shared" si="6"/>
        <v>0</v>
      </c>
      <c r="D124" s="468"/>
      <c r="E124" s="469"/>
      <c r="F124" s="33" t="s">
        <v>35</v>
      </c>
      <c r="G124" s="22">
        <v>0</v>
      </c>
      <c r="H124" s="462">
        <v>0</v>
      </c>
      <c r="I124" s="463"/>
      <c r="J124" s="462">
        <v>0</v>
      </c>
      <c r="K124" s="463"/>
      <c r="L124" s="462">
        <v>0</v>
      </c>
      <c r="M124" s="463"/>
      <c r="N124" s="462">
        <v>0</v>
      </c>
      <c r="O124" s="463"/>
      <c r="P124" s="462">
        <v>0</v>
      </c>
      <c r="Q124" s="463"/>
      <c r="R124" s="110">
        <v>0</v>
      </c>
      <c r="S124" s="460" t="s">
        <v>7</v>
      </c>
      <c r="T124" s="461"/>
      <c r="U124" s="91"/>
      <c r="V124" s="103"/>
      <c r="W124" s="154">
        <f aca="true" t="shared" si="7" ref="W124:X127">+B124</f>
        <v>0</v>
      </c>
      <c r="X124" s="141">
        <f t="shared" si="7"/>
        <v>0</v>
      </c>
      <c r="Y124" s="75">
        <f>+teams!H20</f>
        <v>0</v>
      </c>
      <c r="Z124" s="173">
        <f>SUM(F115:O115,T115,G124:R124,G$137,G$141)</f>
        <v>0</v>
      </c>
      <c r="AA124" s="217">
        <f>+G137</f>
        <v>0</v>
      </c>
    </row>
    <row r="125" spans="1:27" ht="24" customHeight="1">
      <c r="A125" s="106">
        <f t="shared" si="6"/>
        <v>0</v>
      </c>
      <c r="B125" s="14">
        <f t="shared" si="6"/>
        <v>0</v>
      </c>
      <c r="C125" s="448">
        <f t="shared" si="6"/>
        <v>0</v>
      </c>
      <c r="D125" s="449"/>
      <c r="E125" s="413"/>
      <c r="F125" s="33" t="s">
        <v>35</v>
      </c>
      <c r="G125" s="22">
        <v>0</v>
      </c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22">
        <v>0</v>
      </c>
      <c r="S125" s="460" t="s">
        <v>8</v>
      </c>
      <c r="T125" s="461"/>
      <c r="U125" s="91"/>
      <c r="V125" s="103"/>
      <c r="W125" s="154">
        <f t="shared" si="7"/>
        <v>0</v>
      </c>
      <c r="X125" s="141">
        <f t="shared" si="7"/>
        <v>0</v>
      </c>
      <c r="Y125" s="75">
        <f>+teams!H21</f>
        <v>0</v>
      </c>
      <c r="Z125" s="173">
        <f>SUM(F116:O116,T116,G125:R125,I$137,I$141)</f>
        <v>0</v>
      </c>
      <c r="AA125" s="217">
        <f>+I137</f>
        <v>0</v>
      </c>
    </row>
    <row r="126" spans="1:27" ht="21.75" customHeight="1">
      <c r="A126" s="106">
        <f t="shared" si="6"/>
        <v>0</v>
      </c>
      <c r="B126" s="14">
        <f t="shared" si="6"/>
        <v>0</v>
      </c>
      <c r="C126" s="448">
        <f t="shared" si="6"/>
        <v>0</v>
      </c>
      <c r="D126" s="449"/>
      <c r="E126" s="413"/>
      <c r="F126" s="33" t="s">
        <v>35</v>
      </c>
      <c r="G126" s="22">
        <v>0</v>
      </c>
      <c r="H126" s="531">
        <v>0</v>
      </c>
      <c r="I126" s="532"/>
      <c r="J126" s="531">
        <v>0</v>
      </c>
      <c r="K126" s="532"/>
      <c r="L126" s="531">
        <v>0</v>
      </c>
      <c r="M126" s="532"/>
      <c r="N126" s="531">
        <v>0</v>
      </c>
      <c r="O126" s="532"/>
      <c r="P126" s="531">
        <v>0</v>
      </c>
      <c r="Q126" s="532"/>
      <c r="R126" s="22">
        <v>0</v>
      </c>
      <c r="S126" s="460" t="s">
        <v>7</v>
      </c>
      <c r="T126" s="461"/>
      <c r="U126" s="91"/>
      <c r="V126" s="103"/>
      <c r="W126" s="154">
        <f t="shared" si="7"/>
        <v>0</v>
      </c>
      <c r="X126" s="141">
        <f t="shared" si="7"/>
        <v>0</v>
      </c>
      <c r="Y126" s="75">
        <f>+teams!H22</f>
        <v>0</v>
      </c>
      <c r="Z126" s="173">
        <f>SUM(F117:O117,T117,G126:R126,K$137,K$141)</f>
        <v>0</v>
      </c>
      <c r="AA126" s="217">
        <f>+K137</f>
        <v>0</v>
      </c>
    </row>
    <row r="127" spans="1:27" ht="23.25" customHeight="1">
      <c r="A127" s="106">
        <f t="shared" si="6"/>
        <v>0</v>
      </c>
      <c r="B127" s="14">
        <f t="shared" si="6"/>
        <v>0</v>
      </c>
      <c r="C127" s="448">
        <f t="shared" si="6"/>
        <v>0</v>
      </c>
      <c r="D127" s="449"/>
      <c r="E127" s="413"/>
      <c r="F127" s="33" t="s">
        <v>35</v>
      </c>
      <c r="G127" s="22">
        <v>0</v>
      </c>
      <c r="H127" s="531">
        <v>0</v>
      </c>
      <c r="I127" s="532"/>
      <c r="J127" s="531">
        <v>0</v>
      </c>
      <c r="K127" s="532"/>
      <c r="L127" s="531">
        <v>0</v>
      </c>
      <c r="M127" s="532"/>
      <c r="N127" s="531">
        <v>0</v>
      </c>
      <c r="O127" s="532"/>
      <c r="P127" s="531">
        <v>0</v>
      </c>
      <c r="Q127" s="532"/>
      <c r="R127" s="22">
        <v>0</v>
      </c>
      <c r="S127" s="460" t="s">
        <v>9</v>
      </c>
      <c r="T127" s="461"/>
      <c r="U127" s="91"/>
      <c r="V127" s="103"/>
      <c r="W127" s="154">
        <f t="shared" si="7"/>
        <v>0</v>
      </c>
      <c r="X127" s="141">
        <f t="shared" si="7"/>
        <v>0</v>
      </c>
      <c r="Y127" s="75">
        <f>+teams!H23</f>
        <v>0</v>
      </c>
      <c r="Z127" s="173">
        <f>SUM(F118:O118,T118,G127:R127,M$137,M$141)</f>
        <v>0</v>
      </c>
      <c r="AA127" s="217">
        <f>+M137</f>
        <v>0</v>
      </c>
    </row>
    <row r="128" spans="1:26" ht="19.5" customHeight="1">
      <c r="A128" s="484" t="s">
        <v>16</v>
      </c>
      <c r="B128" s="485"/>
      <c r="C128" s="485"/>
      <c r="D128" s="485"/>
      <c r="E128" s="486"/>
      <c r="F128" s="32"/>
      <c r="G128" s="32"/>
      <c r="H128" s="531">
        <v>0</v>
      </c>
      <c r="I128" s="532"/>
      <c r="J128" s="531">
        <v>0</v>
      </c>
      <c r="K128" s="532"/>
      <c r="L128" s="531">
        <v>0</v>
      </c>
      <c r="M128" s="532"/>
      <c r="N128" s="531">
        <v>0</v>
      </c>
      <c r="O128" s="532"/>
      <c r="P128" s="531">
        <v>0</v>
      </c>
      <c r="Q128" s="532"/>
      <c r="R128" s="32"/>
      <c r="S128" s="533" t="s">
        <v>10</v>
      </c>
      <c r="T128" s="534"/>
      <c r="U128" s="149"/>
      <c r="V128" s="163"/>
      <c r="W128" s="91"/>
      <c r="X128" s="91"/>
      <c r="Y128" s="91"/>
      <c r="Z128" s="91"/>
    </row>
    <row r="129" spans="1:26" ht="25.5" customHeight="1">
      <c r="A129" s="484" t="s">
        <v>11</v>
      </c>
      <c r="B129" s="485"/>
      <c r="C129" s="485"/>
      <c r="D129" s="485"/>
      <c r="E129" s="486"/>
      <c r="F129" s="32"/>
      <c r="G129" s="23">
        <f>SUM(G124:G127)</f>
        <v>0</v>
      </c>
      <c r="H129" s="629">
        <f>SUM(H124:H127)-MIN(H124:H127)+H128</f>
        <v>0</v>
      </c>
      <c r="I129" s="630">
        <f>SUM(I125:I128)-MIN(I125:I128)</f>
        <v>0</v>
      </c>
      <c r="J129" s="629">
        <f>SUM(J124:J127)-MIN(J124:J127)+J128</f>
        <v>0</v>
      </c>
      <c r="K129" s="630">
        <f>SUM(K125:K128)-MIN(K125:K128)</f>
        <v>0</v>
      </c>
      <c r="L129" s="629">
        <f>SUM(L124:L127)-MIN(L124:L127)+L128</f>
        <v>0</v>
      </c>
      <c r="M129" s="630">
        <f>SUM(M125:M128)-MIN(M125:M128)</f>
        <v>0</v>
      </c>
      <c r="N129" s="629">
        <f>SUM(N124:N127)-MIN(N124:N127)+N128</f>
        <v>0</v>
      </c>
      <c r="O129" s="630">
        <f>SUM(O125:O128)-MIN(O125:O128)</f>
        <v>0</v>
      </c>
      <c r="P129" s="535">
        <f>SUM(P124:P127)-MIN(P124:P127)+P128</f>
        <v>0</v>
      </c>
      <c r="Q129" s="536">
        <f>SUM(Q125:Q128)-MIN(Q125:Q128)</f>
        <v>0</v>
      </c>
      <c r="R129" s="23">
        <f>SUM(R124:R127)</f>
        <v>0</v>
      </c>
      <c r="S129" s="537">
        <f>SUM(G129:R129)</f>
        <v>0</v>
      </c>
      <c r="T129" s="538"/>
      <c r="U129" s="30"/>
      <c r="V129" s="164"/>
      <c r="W129" s="91"/>
      <c r="X129" s="91"/>
      <c r="Y129" s="91"/>
      <c r="Z129" s="91"/>
    </row>
    <row r="130" spans="1:26" ht="9.75" customHeight="1">
      <c r="A130" s="539"/>
      <c r="B130" s="478"/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540"/>
      <c r="W130" s="91"/>
      <c r="X130" s="91"/>
      <c r="Y130" s="91"/>
      <c r="Z130" s="91"/>
    </row>
    <row r="131" spans="1:26" ht="20.25" customHeight="1">
      <c r="A131" s="541" t="s">
        <v>31</v>
      </c>
      <c r="B131" s="542"/>
      <c r="C131" s="542"/>
      <c r="D131" s="543"/>
      <c r="E131" s="2" t="s">
        <v>12</v>
      </c>
      <c r="F131" s="2" t="s">
        <v>12</v>
      </c>
      <c r="G131" s="16" t="s">
        <v>12</v>
      </c>
      <c r="H131" s="2" t="s">
        <v>12</v>
      </c>
      <c r="I131" s="16" t="s">
        <v>12</v>
      </c>
      <c r="J131" s="2" t="s">
        <v>12</v>
      </c>
      <c r="K131" s="16" t="s">
        <v>12</v>
      </c>
      <c r="L131" s="16" t="s">
        <v>12</v>
      </c>
      <c r="M131" s="16" t="s">
        <v>12</v>
      </c>
      <c r="N131" s="2" t="s">
        <v>12</v>
      </c>
      <c r="O131" s="522" t="s">
        <v>6</v>
      </c>
      <c r="P131" s="547" t="s">
        <v>29</v>
      </c>
      <c r="Q131" s="548"/>
      <c r="R131" s="19"/>
      <c r="S131" s="6"/>
      <c r="T131" s="6"/>
      <c r="U131" s="6"/>
      <c r="V131" s="162"/>
      <c r="W131" s="91"/>
      <c r="X131" s="91"/>
      <c r="Y131" s="91"/>
      <c r="Z131" s="91"/>
    </row>
    <row r="132" spans="1:26" ht="16.5" customHeight="1">
      <c r="A132" s="544"/>
      <c r="B132" s="545"/>
      <c r="C132" s="545"/>
      <c r="D132" s="546"/>
      <c r="E132" s="254">
        <f>'Work Area'!$B$10</f>
        <v>0</v>
      </c>
      <c r="F132" s="254">
        <f>'Work Area'!$C$10</f>
        <v>0</v>
      </c>
      <c r="G132" s="254">
        <f>'Work Area'!$D$10</f>
        <v>0</v>
      </c>
      <c r="H132" s="254">
        <f>'Work Area'!$E$10</f>
        <v>0</v>
      </c>
      <c r="I132" s="254">
        <f>'Work Area'!$F$10</f>
        <v>0</v>
      </c>
      <c r="J132" s="254">
        <f>'Work Area'!$G$10</f>
        <v>0</v>
      </c>
      <c r="K132" s="254">
        <f>'Work Area'!$H$10</f>
        <v>0</v>
      </c>
      <c r="L132" s="254">
        <f>'Work Area'!$I$10</f>
        <v>0</v>
      </c>
      <c r="M132" s="254">
        <f>'Work Area'!$J$10</f>
        <v>0</v>
      </c>
      <c r="N132" s="254">
        <f>'Work Area'!$K$10</f>
        <v>0</v>
      </c>
      <c r="O132" s="523"/>
      <c r="P132" s="549"/>
      <c r="Q132" s="548"/>
      <c r="R132" s="19"/>
      <c r="S132" s="6"/>
      <c r="T132" s="6"/>
      <c r="U132" s="25"/>
      <c r="V132" s="165"/>
      <c r="W132" s="91"/>
      <c r="X132" s="91"/>
      <c r="Y132" s="91"/>
      <c r="Z132" s="91"/>
    </row>
    <row r="133" spans="1:26" ht="15">
      <c r="A133" s="484" t="s">
        <v>11</v>
      </c>
      <c r="B133" s="485"/>
      <c r="C133" s="485"/>
      <c r="D133" s="486"/>
      <c r="E133" s="110">
        <v>0</v>
      </c>
      <c r="F133" s="110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537">
        <f>SUM(E133:O133)</f>
        <v>0</v>
      </c>
      <c r="Q133" s="538"/>
      <c r="R133" s="20"/>
      <c r="S133" s="8"/>
      <c r="T133" s="17"/>
      <c r="U133" s="25"/>
      <c r="V133" s="165"/>
      <c r="W133" s="91"/>
      <c r="X133" s="91"/>
      <c r="Y133" s="91"/>
      <c r="Z133" s="91"/>
    </row>
    <row r="134" spans="1:26" ht="8.25" customHeight="1">
      <c r="A134" s="550"/>
      <c r="B134" s="551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6"/>
      <c r="S134" s="6"/>
      <c r="T134" s="6"/>
      <c r="U134" s="552" t="s">
        <v>13</v>
      </c>
      <c r="V134" s="553"/>
      <c r="W134" s="91"/>
      <c r="X134" s="91"/>
      <c r="Y134" s="91"/>
      <c r="Z134" s="91"/>
    </row>
    <row r="135" spans="1:26" ht="22.5" customHeight="1">
      <c r="A135" s="541" t="s">
        <v>24</v>
      </c>
      <c r="B135" s="542"/>
      <c r="C135" s="542"/>
      <c r="D135" s="542"/>
      <c r="E135" s="542"/>
      <c r="F135" s="543"/>
      <c r="G135" s="556">
        <f>(C115)</f>
        <v>0</v>
      </c>
      <c r="H135" s="557"/>
      <c r="I135" s="560">
        <f>(C116)</f>
        <v>0</v>
      </c>
      <c r="J135" s="561"/>
      <c r="K135" s="560">
        <f>(C117)</f>
        <v>0</v>
      </c>
      <c r="L135" s="561"/>
      <c r="M135" s="560">
        <f>(C118)</f>
        <v>0</v>
      </c>
      <c r="N135" s="561"/>
      <c r="O135" s="522" t="s">
        <v>6</v>
      </c>
      <c r="P135" s="547" t="s">
        <v>23</v>
      </c>
      <c r="Q135" s="548"/>
      <c r="R135" s="8"/>
      <c r="S135" s="6"/>
      <c r="T135" s="6"/>
      <c r="U135" s="552"/>
      <c r="V135" s="553"/>
      <c r="W135" s="91"/>
      <c r="X135" s="91"/>
      <c r="Y135" s="91"/>
      <c r="Z135" s="91"/>
    </row>
    <row r="136" spans="1:26" ht="12.75" customHeight="1">
      <c r="A136" s="544"/>
      <c r="B136" s="545"/>
      <c r="C136" s="545"/>
      <c r="D136" s="545"/>
      <c r="E136" s="545"/>
      <c r="F136" s="546"/>
      <c r="G136" s="558"/>
      <c r="H136" s="559"/>
      <c r="I136" s="562"/>
      <c r="J136" s="563"/>
      <c r="K136" s="562"/>
      <c r="L136" s="563"/>
      <c r="M136" s="562"/>
      <c r="N136" s="563"/>
      <c r="O136" s="523"/>
      <c r="P136" s="549"/>
      <c r="Q136" s="548"/>
      <c r="R136" s="8"/>
      <c r="S136" s="6"/>
      <c r="T136" s="6"/>
      <c r="U136" s="554"/>
      <c r="V136" s="555"/>
      <c r="W136" s="91"/>
      <c r="X136" s="91"/>
      <c r="Y136" s="91"/>
      <c r="Z136" s="91"/>
    </row>
    <row r="137" spans="1:26" ht="18" customHeight="1">
      <c r="A137" s="484" t="s">
        <v>11</v>
      </c>
      <c r="B137" s="485"/>
      <c r="C137" s="485"/>
      <c r="D137" s="485"/>
      <c r="E137" s="485"/>
      <c r="F137" s="486"/>
      <c r="G137" s="564">
        <v>0</v>
      </c>
      <c r="H137" s="565"/>
      <c r="I137" s="566">
        <v>0</v>
      </c>
      <c r="J137" s="567"/>
      <c r="K137" s="566">
        <v>0</v>
      </c>
      <c r="L137" s="567"/>
      <c r="M137" s="566">
        <v>0</v>
      </c>
      <c r="N137" s="567"/>
      <c r="O137" s="15">
        <v>0</v>
      </c>
      <c r="P137" s="537">
        <f>SUM(G137:M137)-MIN(G137:M137)+O137</f>
        <v>0</v>
      </c>
      <c r="Q137" s="538"/>
      <c r="R137" s="91"/>
      <c r="S137" s="9"/>
      <c r="T137" s="8"/>
      <c r="U137" s="568" t="s">
        <v>14</v>
      </c>
      <c r="V137" s="569"/>
      <c r="W137" s="91"/>
      <c r="X137" s="91"/>
      <c r="Y137" s="91"/>
      <c r="Z137" s="91"/>
    </row>
    <row r="138" spans="1:26" ht="13.5" customHeight="1">
      <c r="A138" s="550"/>
      <c r="B138" s="551"/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6"/>
      <c r="S138" s="6"/>
      <c r="T138" s="6"/>
      <c r="U138" s="570"/>
      <c r="V138" s="571"/>
      <c r="W138" s="91"/>
      <c r="X138" s="91"/>
      <c r="Y138" s="91"/>
      <c r="Z138" s="91"/>
    </row>
    <row r="139" spans="1:26" ht="21.75" customHeight="1">
      <c r="A139" s="541" t="s">
        <v>27</v>
      </c>
      <c r="B139" s="542"/>
      <c r="C139" s="542"/>
      <c r="D139" s="542"/>
      <c r="E139" s="542"/>
      <c r="F139" s="543"/>
      <c r="G139" s="556">
        <f>(C115)</f>
        <v>0</v>
      </c>
      <c r="H139" s="557"/>
      <c r="I139" s="560">
        <f>(C116)</f>
        <v>0</v>
      </c>
      <c r="J139" s="561"/>
      <c r="K139" s="560">
        <f>(C117)</f>
        <v>0</v>
      </c>
      <c r="L139" s="561"/>
      <c r="M139" s="560">
        <f>(C118)</f>
        <v>0</v>
      </c>
      <c r="N139" s="561"/>
      <c r="O139" s="522" t="s">
        <v>6</v>
      </c>
      <c r="P139" s="547" t="s">
        <v>25</v>
      </c>
      <c r="Q139" s="548"/>
      <c r="R139" s="12"/>
      <c r="S139" s="6"/>
      <c r="T139" s="6"/>
      <c r="U139" s="570"/>
      <c r="V139" s="571"/>
      <c r="W139" s="91"/>
      <c r="X139" s="91"/>
      <c r="Y139" s="91"/>
      <c r="Z139" s="91"/>
    </row>
    <row r="140" spans="1:26" ht="12.75" customHeight="1">
      <c r="A140" s="544"/>
      <c r="B140" s="545"/>
      <c r="C140" s="545"/>
      <c r="D140" s="545"/>
      <c r="E140" s="545"/>
      <c r="F140" s="546"/>
      <c r="G140" s="558"/>
      <c r="H140" s="559"/>
      <c r="I140" s="562"/>
      <c r="J140" s="563"/>
      <c r="K140" s="562"/>
      <c r="L140" s="563"/>
      <c r="M140" s="562"/>
      <c r="N140" s="563"/>
      <c r="O140" s="523"/>
      <c r="P140" s="549"/>
      <c r="Q140" s="548"/>
      <c r="R140" s="12"/>
      <c r="S140" s="6"/>
      <c r="T140" s="6"/>
      <c r="U140" s="685">
        <f>SUM(V119+S129+P133+P137+P141)</f>
        <v>0</v>
      </c>
      <c r="V140" s="686"/>
      <c r="W140" s="91"/>
      <c r="X140" s="91"/>
      <c r="Y140" s="91"/>
      <c r="Z140" s="91"/>
    </row>
    <row r="141" spans="1:26" ht="22.5" customHeight="1">
      <c r="A141" s="484" t="s">
        <v>11</v>
      </c>
      <c r="B141" s="485"/>
      <c r="C141" s="485"/>
      <c r="D141" s="485"/>
      <c r="E141" s="485"/>
      <c r="F141" s="486"/>
      <c r="G141" s="564">
        <v>0</v>
      </c>
      <c r="H141" s="565"/>
      <c r="I141" s="566">
        <v>0</v>
      </c>
      <c r="J141" s="567"/>
      <c r="K141" s="566">
        <v>0</v>
      </c>
      <c r="L141" s="567"/>
      <c r="M141" s="566">
        <v>0</v>
      </c>
      <c r="N141" s="567"/>
      <c r="O141" s="15">
        <v>0</v>
      </c>
      <c r="P141" s="537">
        <f>SUM(G141:M141)-MIN(G141:M141)+O141</f>
        <v>0</v>
      </c>
      <c r="Q141" s="538"/>
      <c r="R141" s="13"/>
      <c r="S141" s="9"/>
      <c r="T141" s="352" t="s">
        <v>156</v>
      </c>
      <c r="U141" s="687"/>
      <c r="V141" s="688"/>
      <c r="W141" s="91"/>
      <c r="X141" s="91"/>
      <c r="Y141" s="91"/>
      <c r="Z141" s="91"/>
    </row>
    <row r="142" spans="1:26" ht="14.25" customHeight="1">
      <c r="A142" s="576" t="s">
        <v>36</v>
      </c>
      <c r="B142" s="577"/>
      <c r="C142" s="577"/>
      <c r="D142" s="577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8"/>
      <c r="W142" s="91"/>
      <c r="X142" s="91"/>
      <c r="Y142" s="91"/>
      <c r="Z142" s="91"/>
    </row>
    <row r="143" spans="1:26" ht="14.25" customHeight="1" thickBot="1">
      <c r="A143" s="582" t="s">
        <v>32</v>
      </c>
      <c r="B143" s="583"/>
      <c r="C143" s="583"/>
      <c r="D143" s="583"/>
      <c r="E143" s="583"/>
      <c r="F143" s="583"/>
      <c r="G143" s="583"/>
      <c r="H143" s="583"/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4"/>
      <c r="W143" s="91"/>
      <c r="X143" s="91"/>
      <c r="Y143" s="91"/>
      <c r="Z143" s="91"/>
    </row>
    <row r="144" spans="1:26" ht="12.75" customHeight="1" thickBot="1">
      <c r="A144" s="589"/>
      <c r="B144" s="590"/>
      <c r="C144" s="590"/>
      <c r="D144" s="590"/>
      <c r="E144" s="590"/>
      <c r="F144" s="590"/>
      <c r="G144" s="590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  <c r="T144" s="590"/>
      <c r="U144" s="590"/>
      <c r="V144" s="590"/>
      <c r="W144" s="111"/>
      <c r="X144" s="111"/>
      <c r="Y144" s="91"/>
      <c r="Z144" s="91"/>
    </row>
    <row r="145" spans="1:27" ht="27">
      <c r="A145" s="94" t="s">
        <v>3</v>
      </c>
      <c r="B145" s="132">
        <f>+teams!D25</f>
        <v>0</v>
      </c>
      <c r="C145" s="95"/>
      <c r="D145" s="95"/>
      <c r="E145" s="95"/>
      <c r="F145" s="96"/>
      <c r="G145" s="97"/>
      <c r="H145" s="98" t="s">
        <v>26</v>
      </c>
      <c r="I145" s="109">
        <f>+teams!C25</f>
        <v>5</v>
      </c>
      <c r="J145" s="97"/>
      <c r="K145" s="98" t="s">
        <v>20</v>
      </c>
      <c r="L145" s="505" t="str">
        <f>+teams!A25</f>
        <v>Junior D</v>
      </c>
      <c r="M145" s="506"/>
      <c r="N145" s="99"/>
      <c r="O145" s="100" t="s">
        <v>22</v>
      </c>
      <c r="P145" s="135" t="str">
        <f>+teams!B25</f>
        <v>A</v>
      </c>
      <c r="Q145" s="101"/>
      <c r="R145" s="101"/>
      <c r="S145" s="101"/>
      <c r="T145" s="101"/>
      <c r="U145" s="101"/>
      <c r="V145" s="155"/>
      <c r="W145" s="91"/>
      <c r="X145" s="91"/>
      <c r="Y145" s="91"/>
      <c r="AA145" s="91"/>
    </row>
    <row r="146" spans="1:27" ht="12.75">
      <c r="A146" s="102"/>
      <c r="B146" s="86"/>
      <c r="C146" s="86"/>
      <c r="D146" s="86"/>
      <c r="E146" s="86"/>
      <c r="F146" s="86"/>
      <c r="G146" s="86"/>
      <c r="H146" s="86"/>
      <c r="I146" s="87"/>
      <c r="J146" s="87"/>
      <c r="K146" s="88"/>
      <c r="L146" s="87"/>
      <c r="M146" s="89"/>
      <c r="N146" s="89"/>
      <c r="O146" s="90"/>
      <c r="P146" s="92"/>
      <c r="Q146" s="93"/>
      <c r="R146" s="93"/>
      <c r="S146" s="93"/>
      <c r="T146" s="93"/>
      <c r="U146" s="93"/>
      <c r="V146" s="156"/>
      <c r="W146" s="91"/>
      <c r="X146" s="91"/>
      <c r="Y146" s="91"/>
      <c r="AA146" s="91"/>
    </row>
    <row r="147" spans="1:27" ht="15" customHeight="1">
      <c r="A147" s="507"/>
      <c r="B147" s="508"/>
      <c r="C147" s="508"/>
      <c r="D147" s="508"/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9"/>
      <c r="W147" s="91"/>
      <c r="X147" s="91"/>
      <c r="Y147" s="91"/>
      <c r="AA147" s="91"/>
    </row>
    <row r="148" spans="1:27" ht="22.5" customHeight="1">
      <c r="A148" s="510" t="s">
        <v>1</v>
      </c>
      <c r="B148" s="511"/>
      <c r="C148" s="511"/>
      <c r="D148" s="511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  <c r="Q148" s="511"/>
      <c r="R148" s="511"/>
      <c r="S148" s="511"/>
      <c r="T148" s="511"/>
      <c r="U148" s="511"/>
      <c r="V148" s="512"/>
      <c r="W148" s="91"/>
      <c r="X148" s="91"/>
      <c r="Y148" s="91"/>
      <c r="AA148" s="91"/>
    </row>
    <row r="149" spans="1:27" ht="22.5" customHeight="1">
      <c r="A149" s="513" t="s">
        <v>0</v>
      </c>
      <c r="B149" s="515" t="s">
        <v>21</v>
      </c>
      <c r="C149" s="517" t="s">
        <v>4</v>
      </c>
      <c r="D149" s="518"/>
      <c r="E149" s="519"/>
      <c r="F149" s="515" t="s">
        <v>125</v>
      </c>
      <c r="G149" s="91"/>
      <c r="H149" s="62" t="s">
        <v>61</v>
      </c>
      <c r="J149" s="62" t="s">
        <v>62</v>
      </c>
      <c r="L149" s="62" t="s">
        <v>63</v>
      </c>
      <c r="N149" s="62" t="s">
        <v>98</v>
      </c>
      <c r="P149" s="62" t="s">
        <v>99</v>
      </c>
      <c r="Q149" s="525" t="s">
        <v>86</v>
      </c>
      <c r="R149" s="526"/>
      <c r="S149" s="527"/>
      <c r="T149" s="2" t="s">
        <v>6</v>
      </c>
      <c r="U149" s="91"/>
      <c r="V149" s="157" t="s">
        <v>19</v>
      </c>
      <c r="W149" s="91"/>
      <c r="X149" s="91"/>
      <c r="Y149" s="91"/>
      <c r="AA149" s="91"/>
    </row>
    <row r="150" spans="1:27" ht="22.5" customHeight="1">
      <c r="A150" s="514"/>
      <c r="B150" s="516"/>
      <c r="C150" s="520"/>
      <c r="D150" s="508"/>
      <c r="E150" s="521"/>
      <c r="F150" s="523"/>
      <c r="G150" s="91"/>
      <c r="H150" s="62"/>
      <c r="J150" s="62"/>
      <c r="L150" s="62"/>
      <c r="N150" s="62"/>
      <c r="P150" s="62"/>
      <c r="Q150" s="62">
        <v>1</v>
      </c>
      <c r="R150" s="62">
        <v>2</v>
      </c>
      <c r="S150" s="62">
        <v>3</v>
      </c>
      <c r="T150" s="3"/>
      <c r="U150" s="91"/>
      <c r="V150" s="158" t="s">
        <v>7</v>
      </c>
      <c r="W150" s="91"/>
      <c r="X150" s="91"/>
      <c r="Y150" s="91"/>
      <c r="AA150" s="91"/>
    </row>
    <row r="151" spans="1:27" ht="22.5" customHeight="1">
      <c r="A151" s="105">
        <f>+teams!G25</f>
        <v>0</v>
      </c>
      <c r="B151" s="4">
        <f>+teams!E25</f>
        <v>0</v>
      </c>
      <c r="C151" s="528">
        <f>+teams!I25</f>
        <v>0</v>
      </c>
      <c r="D151" s="529"/>
      <c r="E151" s="530"/>
      <c r="F151" s="110">
        <v>0</v>
      </c>
      <c r="G151" s="111"/>
      <c r="H151" s="191">
        <v>0</v>
      </c>
      <c r="J151" s="191">
        <v>0</v>
      </c>
      <c r="L151" s="191">
        <v>0</v>
      </c>
      <c r="N151" s="191">
        <v>0</v>
      </c>
      <c r="P151" s="191">
        <v>0</v>
      </c>
      <c r="Q151" s="82"/>
      <c r="R151" s="82"/>
      <c r="S151" s="82"/>
      <c r="T151" s="110">
        <v>0</v>
      </c>
      <c r="U151" s="91"/>
      <c r="V151" s="159" t="s">
        <v>8</v>
      </c>
      <c r="W151" s="91"/>
      <c r="X151" s="91"/>
      <c r="Y151" s="91"/>
      <c r="AA151" s="91"/>
    </row>
    <row r="152" spans="1:27" ht="22.5" customHeight="1">
      <c r="A152" s="105">
        <f>+teams!G26</f>
        <v>0</v>
      </c>
      <c r="B152" s="4">
        <f>+teams!E26</f>
        <v>0</v>
      </c>
      <c r="C152" s="528">
        <f>+teams!I26</f>
        <v>0</v>
      </c>
      <c r="D152" s="529"/>
      <c r="E152" s="530"/>
      <c r="F152" s="22">
        <v>0</v>
      </c>
      <c r="G152" s="91"/>
      <c r="H152" s="192">
        <v>0</v>
      </c>
      <c r="J152" s="192">
        <v>0</v>
      </c>
      <c r="L152" s="192">
        <v>0</v>
      </c>
      <c r="N152" s="192">
        <v>0</v>
      </c>
      <c r="P152" s="192">
        <v>0</v>
      </c>
      <c r="Q152" s="83"/>
      <c r="R152" s="83"/>
      <c r="S152" s="83"/>
      <c r="T152" s="22">
        <v>0</v>
      </c>
      <c r="U152" s="91"/>
      <c r="V152" s="159" t="s">
        <v>7</v>
      </c>
      <c r="W152" s="91"/>
      <c r="X152" s="91"/>
      <c r="Y152" s="91"/>
      <c r="AA152" s="91"/>
    </row>
    <row r="153" spans="1:27" ht="22.5" customHeight="1">
      <c r="A153" s="105">
        <f>+teams!G27</f>
        <v>0</v>
      </c>
      <c r="B153" s="4">
        <f>+teams!E27</f>
        <v>0</v>
      </c>
      <c r="C153" s="528">
        <f>+teams!I27</f>
        <v>0</v>
      </c>
      <c r="D153" s="529"/>
      <c r="E153" s="530"/>
      <c r="F153" s="22">
        <v>0</v>
      </c>
      <c r="G153" s="91"/>
      <c r="H153" s="192">
        <v>0</v>
      </c>
      <c r="J153" s="192">
        <v>0</v>
      </c>
      <c r="L153" s="192">
        <v>0</v>
      </c>
      <c r="N153" s="192">
        <v>0</v>
      </c>
      <c r="P153" s="192">
        <v>0</v>
      </c>
      <c r="Q153" s="83"/>
      <c r="R153" s="83"/>
      <c r="S153" s="83"/>
      <c r="T153" s="22">
        <v>0</v>
      </c>
      <c r="U153" s="91"/>
      <c r="V153" s="159" t="s">
        <v>9</v>
      </c>
      <c r="W153" s="91"/>
      <c r="X153" s="91"/>
      <c r="Y153" s="91"/>
      <c r="AA153" s="91"/>
    </row>
    <row r="154" spans="1:27" ht="21.75" customHeight="1">
      <c r="A154" s="105">
        <f>+teams!G28</f>
        <v>0</v>
      </c>
      <c r="B154" s="4">
        <f>+teams!E28</f>
        <v>0</v>
      </c>
      <c r="C154" s="528">
        <f>+teams!I28</f>
        <v>0</v>
      </c>
      <c r="D154" s="529"/>
      <c r="E154" s="530"/>
      <c r="F154" s="22">
        <v>0</v>
      </c>
      <c r="G154" s="91"/>
      <c r="H154" s="192">
        <v>0</v>
      </c>
      <c r="J154" s="192">
        <v>0</v>
      </c>
      <c r="L154" s="192">
        <v>0</v>
      </c>
      <c r="N154" s="192">
        <v>0</v>
      </c>
      <c r="P154" s="192">
        <v>0</v>
      </c>
      <c r="Q154" s="84"/>
      <c r="R154" s="84"/>
      <c r="S154" s="84"/>
      <c r="T154" s="22">
        <v>0</v>
      </c>
      <c r="U154" s="91"/>
      <c r="V154" s="159" t="s">
        <v>10</v>
      </c>
      <c r="W154" s="91"/>
      <c r="X154" s="91"/>
      <c r="Y154" s="91"/>
      <c r="AA154" s="91"/>
    </row>
    <row r="155" spans="1:27" ht="19.5" customHeight="1">
      <c r="A155" s="484" t="s">
        <v>11</v>
      </c>
      <c r="B155" s="485"/>
      <c r="C155" s="485"/>
      <c r="D155" s="485"/>
      <c r="E155" s="486"/>
      <c r="F155" s="23">
        <f>SUM(F151:F154)</f>
        <v>0</v>
      </c>
      <c r="G155" s="91"/>
      <c r="H155" s="193">
        <f>SUM(H151:H154)-MIN(H151:H154)</f>
        <v>0</v>
      </c>
      <c r="J155" s="193">
        <f>SUM(J151:J154)-MIN(J151:J154)</f>
        <v>0</v>
      </c>
      <c r="L155" s="193">
        <f>SUM(L151:L154)-MIN(L151:L154)</f>
        <v>0</v>
      </c>
      <c r="N155" s="193">
        <f>SUM(N151:N154)-MIN(N151:N154)</f>
        <v>0</v>
      </c>
      <c r="P155" s="193">
        <f>SUM(P151:P154)-MIN(P151:P154)</f>
        <v>0</v>
      </c>
      <c r="Q155" s="112">
        <v>0</v>
      </c>
      <c r="R155" s="112">
        <f>SUM(R151:R154)</f>
        <v>0</v>
      </c>
      <c r="S155" s="112">
        <f>SUM(S151:S154)</f>
        <v>0</v>
      </c>
      <c r="T155" s="23">
        <f>SUM(T151:T154)</f>
        <v>0</v>
      </c>
      <c r="U155" s="91"/>
      <c r="V155" s="160">
        <f>SUM(F155:T155)</f>
        <v>0</v>
      </c>
      <c r="W155" s="91"/>
      <c r="X155" s="91"/>
      <c r="Y155" s="91"/>
      <c r="AA155" s="91"/>
    </row>
    <row r="156" spans="1:27" ht="12" customHeight="1">
      <c r="A156" s="488"/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8"/>
      <c r="R156" s="518"/>
      <c r="S156" s="518"/>
      <c r="T156" s="518"/>
      <c r="U156" s="518"/>
      <c r="V156" s="489"/>
      <c r="W156" s="91"/>
      <c r="X156" s="91"/>
      <c r="Y156" s="91"/>
      <c r="AA156" s="91"/>
    </row>
    <row r="157" spans="1:27" ht="22.5" customHeight="1">
      <c r="A157" s="510" t="s">
        <v>15</v>
      </c>
      <c r="B157" s="479"/>
      <c r="C157" s="479"/>
      <c r="D157" s="479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480"/>
      <c r="U157" s="26"/>
      <c r="V157" s="161"/>
      <c r="W157" s="91"/>
      <c r="X157" s="91"/>
      <c r="Y157" s="91"/>
      <c r="AA157" s="91"/>
    </row>
    <row r="158" spans="1:27" ht="15.75" customHeight="1">
      <c r="A158" s="481" t="s">
        <v>0</v>
      </c>
      <c r="B158" s="476" t="s">
        <v>21</v>
      </c>
      <c r="C158" s="477" t="s">
        <v>4</v>
      </c>
      <c r="D158" s="478"/>
      <c r="E158" s="475"/>
      <c r="F158" s="472" t="s">
        <v>34</v>
      </c>
      <c r="G158" s="522" t="s">
        <v>5</v>
      </c>
      <c r="H158" s="691">
        <f>stall1</f>
        <v>0</v>
      </c>
      <c r="I158" s="692"/>
      <c r="J158" s="691">
        <f>stall2</f>
        <v>0</v>
      </c>
      <c r="K158" s="692"/>
      <c r="L158" s="691">
        <f>stall3</f>
        <v>0</v>
      </c>
      <c r="M158" s="692"/>
      <c r="N158" s="691">
        <f>stall4</f>
        <v>0</v>
      </c>
      <c r="O158" s="692"/>
      <c r="P158" s="474">
        <f>stall5</f>
        <v>0</v>
      </c>
      <c r="Q158" s="470"/>
      <c r="R158" s="465" t="s">
        <v>6</v>
      </c>
      <c r="S158" s="517" t="s">
        <v>18</v>
      </c>
      <c r="T158" s="519"/>
      <c r="U158" s="148"/>
      <c r="V158" s="162"/>
      <c r="W158" s="91"/>
      <c r="X158" s="91"/>
      <c r="Y158" s="91"/>
      <c r="AA158" s="91"/>
    </row>
    <row r="159" spans="1:26" ht="13.5" customHeight="1">
      <c r="A159" s="514"/>
      <c r="B159" s="516"/>
      <c r="C159" s="520"/>
      <c r="D159" s="508"/>
      <c r="E159" s="521"/>
      <c r="F159" s="473"/>
      <c r="G159" s="523"/>
      <c r="H159" s="693"/>
      <c r="I159" s="694"/>
      <c r="J159" s="693"/>
      <c r="K159" s="694"/>
      <c r="L159" s="693"/>
      <c r="M159" s="694"/>
      <c r="N159" s="693"/>
      <c r="O159" s="694"/>
      <c r="P159" s="471"/>
      <c r="Q159" s="464"/>
      <c r="R159" s="466"/>
      <c r="S159" s="520"/>
      <c r="T159" s="521"/>
      <c r="U159" s="91"/>
      <c r="V159" s="103"/>
      <c r="W159" s="174" t="s">
        <v>77</v>
      </c>
      <c r="X159" s="76" t="s">
        <v>4</v>
      </c>
      <c r="Y159" s="74" t="s">
        <v>78</v>
      </c>
      <c r="Z159" s="171" t="s">
        <v>76</v>
      </c>
    </row>
    <row r="160" spans="1:27" ht="21" customHeight="1">
      <c r="A160" s="106">
        <f aca="true" t="shared" si="8" ref="A160:C163">(A151)</f>
        <v>0</v>
      </c>
      <c r="B160" s="14">
        <f t="shared" si="8"/>
        <v>0</v>
      </c>
      <c r="C160" s="467">
        <f t="shared" si="8"/>
        <v>0</v>
      </c>
      <c r="D160" s="468"/>
      <c r="E160" s="469"/>
      <c r="F160" s="33" t="s">
        <v>35</v>
      </c>
      <c r="G160" s="22">
        <v>0</v>
      </c>
      <c r="H160" s="462">
        <v>0</v>
      </c>
      <c r="I160" s="463"/>
      <c r="J160" s="462">
        <v>0</v>
      </c>
      <c r="K160" s="463"/>
      <c r="L160" s="462">
        <v>0</v>
      </c>
      <c r="M160" s="463"/>
      <c r="N160" s="462">
        <v>0</v>
      </c>
      <c r="O160" s="463"/>
      <c r="P160" s="462">
        <v>0</v>
      </c>
      <c r="Q160" s="463"/>
      <c r="R160" s="110">
        <v>0</v>
      </c>
      <c r="S160" s="689" t="s">
        <v>7</v>
      </c>
      <c r="T160" s="690"/>
      <c r="U160" s="91"/>
      <c r="V160" s="103"/>
      <c r="W160" s="154">
        <f aca="true" t="shared" si="9" ref="W160:X163">+B160</f>
        <v>0</v>
      </c>
      <c r="X160" s="141">
        <f t="shared" si="9"/>
        <v>0</v>
      </c>
      <c r="Y160" s="75">
        <f>+teams!H25</f>
        <v>0</v>
      </c>
      <c r="Z160" s="173">
        <f>SUM(F151:O151,T151,G160:R160,G$173,G$177)</f>
        <v>0</v>
      </c>
      <c r="AA160" s="217">
        <f>+G173</f>
        <v>0</v>
      </c>
    </row>
    <row r="161" spans="1:27" ht="24" customHeight="1">
      <c r="A161" s="106">
        <f t="shared" si="8"/>
        <v>0</v>
      </c>
      <c r="B161" s="14">
        <f t="shared" si="8"/>
        <v>0</v>
      </c>
      <c r="C161" s="448">
        <f t="shared" si="8"/>
        <v>0</v>
      </c>
      <c r="D161" s="449"/>
      <c r="E161" s="413"/>
      <c r="F161" s="33" t="s">
        <v>35</v>
      </c>
      <c r="G161" s="22">
        <v>0</v>
      </c>
      <c r="H161" s="531">
        <v>0</v>
      </c>
      <c r="I161" s="532"/>
      <c r="J161" s="531">
        <v>0</v>
      </c>
      <c r="K161" s="532"/>
      <c r="L161" s="531">
        <v>0</v>
      </c>
      <c r="M161" s="532"/>
      <c r="N161" s="531">
        <v>0</v>
      </c>
      <c r="O161" s="532"/>
      <c r="P161" s="531">
        <v>0</v>
      </c>
      <c r="Q161" s="532"/>
      <c r="R161" s="22">
        <v>0</v>
      </c>
      <c r="S161" s="460" t="s">
        <v>8</v>
      </c>
      <c r="T161" s="461"/>
      <c r="U161" s="91"/>
      <c r="V161" s="103"/>
      <c r="W161" s="154">
        <f t="shared" si="9"/>
        <v>0</v>
      </c>
      <c r="X161" s="141">
        <f t="shared" si="9"/>
        <v>0</v>
      </c>
      <c r="Y161" s="75">
        <f>+teams!H26</f>
        <v>0</v>
      </c>
      <c r="Z161" s="173">
        <f>SUM(F152:O152,T152,G161:R161,I$173,I$177)</f>
        <v>0</v>
      </c>
      <c r="AA161" s="217">
        <f>+I173</f>
        <v>0</v>
      </c>
    </row>
    <row r="162" spans="1:27" ht="21.75" customHeight="1">
      <c r="A162" s="106">
        <f t="shared" si="8"/>
        <v>0</v>
      </c>
      <c r="B162" s="14">
        <f t="shared" si="8"/>
        <v>0</v>
      </c>
      <c r="C162" s="448">
        <f t="shared" si="8"/>
        <v>0</v>
      </c>
      <c r="D162" s="449"/>
      <c r="E162" s="413"/>
      <c r="F162" s="33" t="s">
        <v>35</v>
      </c>
      <c r="G162" s="22">
        <v>0</v>
      </c>
      <c r="H162" s="531">
        <v>0</v>
      </c>
      <c r="I162" s="532"/>
      <c r="J162" s="531">
        <v>0</v>
      </c>
      <c r="K162" s="532"/>
      <c r="L162" s="531">
        <v>0</v>
      </c>
      <c r="M162" s="532"/>
      <c r="N162" s="531">
        <v>0</v>
      </c>
      <c r="O162" s="532"/>
      <c r="P162" s="531">
        <v>0</v>
      </c>
      <c r="Q162" s="532"/>
      <c r="R162" s="22">
        <v>0</v>
      </c>
      <c r="S162" s="460" t="s">
        <v>7</v>
      </c>
      <c r="T162" s="461"/>
      <c r="U162" s="91"/>
      <c r="V162" s="103"/>
      <c r="W162" s="154">
        <f t="shared" si="9"/>
        <v>0</v>
      </c>
      <c r="X162" s="141">
        <f t="shared" si="9"/>
        <v>0</v>
      </c>
      <c r="Y162" s="75">
        <f>+teams!H27</f>
        <v>0</v>
      </c>
      <c r="Z162" s="173">
        <f>SUM(F153:O153,T153,G162:R162,K$173,K$177)</f>
        <v>0</v>
      </c>
      <c r="AA162" s="217">
        <f>+K173</f>
        <v>0</v>
      </c>
    </row>
    <row r="163" spans="1:27" ht="23.25" customHeight="1">
      <c r="A163" s="106">
        <f t="shared" si="8"/>
        <v>0</v>
      </c>
      <c r="B163" s="14">
        <f t="shared" si="8"/>
        <v>0</v>
      </c>
      <c r="C163" s="448">
        <f t="shared" si="8"/>
        <v>0</v>
      </c>
      <c r="D163" s="449"/>
      <c r="E163" s="413"/>
      <c r="F163" s="33" t="s">
        <v>35</v>
      </c>
      <c r="G163" s="22">
        <v>0</v>
      </c>
      <c r="H163" s="531">
        <v>0</v>
      </c>
      <c r="I163" s="532"/>
      <c r="J163" s="531">
        <v>0</v>
      </c>
      <c r="K163" s="532"/>
      <c r="L163" s="531">
        <v>0</v>
      </c>
      <c r="M163" s="532"/>
      <c r="N163" s="531">
        <v>0</v>
      </c>
      <c r="O163" s="532"/>
      <c r="P163" s="531">
        <v>0</v>
      </c>
      <c r="Q163" s="532"/>
      <c r="R163" s="22">
        <v>0</v>
      </c>
      <c r="S163" s="460" t="s">
        <v>9</v>
      </c>
      <c r="T163" s="461"/>
      <c r="U163" s="91"/>
      <c r="V163" s="103"/>
      <c r="W163" s="154">
        <f t="shared" si="9"/>
        <v>0</v>
      </c>
      <c r="X163" s="141">
        <f t="shared" si="9"/>
        <v>0</v>
      </c>
      <c r="Y163" s="75">
        <f>+teams!H28</f>
        <v>0</v>
      </c>
      <c r="Z163" s="173">
        <f>SUM(F154:O154,T154,G163:R163,M$173,M$177)</f>
        <v>0</v>
      </c>
      <c r="AA163" s="217">
        <f>+M173</f>
        <v>0</v>
      </c>
    </row>
    <row r="164" spans="1:26" ht="19.5" customHeight="1">
      <c r="A164" s="484" t="s">
        <v>16</v>
      </c>
      <c r="B164" s="485"/>
      <c r="C164" s="485"/>
      <c r="D164" s="485"/>
      <c r="E164" s="486"/>
      <c r="F164" s="32"/>
      <c r="G164" s="32"/>
      <c r="H164" s="531">
        <v>0</v>
      </c>
      <c r="I164" s="532"/>
      <c r="J164" s="531">
        <v>0</v>
      </c>
      <c r="K164" s="532"/>
      <c r="L164" s="531">
        <v>0</v>
      </c>
      <c r="M164" s="532"/>
      <c r="N164" s="531">
        <v>0</v>
      </c>
      <c r="O164" s="532"/>
      <c r="P164" s="531">
        <v>0</v>
      </c>
      <c r="Q164" s="532"/>
      <c r="R164" s="32"/>
      <c r="S164" s="533" t="s">
        <v>10</v>
      </c>
      <c r="T164" s="534"/>
      <c r="U164" s="149"/>
      <c r="V164" s="163"/>
      <c r="W164" s="91"/>
      <c r="X164" s="91"/>
      <c r="Y164" s="91"/>
      <c r="Z164" s="91"/>
    </row>
    <row r="165" spans="1:26" ht="25.5" customHeight="1">
      <c r="A165" s="484" t="s">
        <v>11</v>
      </c>
      <c r="B165" s="485"/>
      <c r="C165" s="485"/>
      <c r="D165" s="485"/>
      <c r="E165" s="486"/>
      <c r="F165" s="32"/>
      <c r="G165" s="23">
        <f>SUM(G160:G163)</f>
        <v>0</v>
      </c>
      <c r="H165" s="629">
        <f>SUM(H160:H163)-MIN(H160:H163)+H164</f>
        <v>0</v>
      </c>
      <c r="I165" s="630">
        <f>SUM(I161:I164)-MIN(I161:I164)</f>
        <v>0</v>
      </c>
      <c r="J165" s="629">
        <f>SUM(J160:J163)-MIN(J160:J163)+J164</f>
        <v>0</v>
      </c>
      <c r="K165" s="630">
        <f>SUM(K161:K164)-MIN(K161:K164)</f>
        <v>0</v>
      </c>
      <c r="L165" s="629">
        <f>SUM(L160:L163)-MIN(L160:L163)+L164</f>
        <v>0</v>
      </c>
      <c r="M165" s="630">
        <f>SUM(M161:M164)-MIN(M161:M164)</f>
        <v>0</v>
      </c>
      <c r="N165" s="629">
        <f>SUM(N160:N163)-MIN(N160:N163)+N164</f>
        <v>0</v>
      </c>
      <c r="O165" s="630">
        <f>SUM(O161:O164)-MIN(O161:O164)</f>
        <v>0</v>
      </c>
      <c r="P165" s="535">
        <f>SUM(P160:P163)-MIN(P160:P163)+P164</f>
        <v>0</v>
      </c>
      <c r="Q165" s="536">
        <f>SUM(Q161:Q164)-MIN(Q161:Q164)</f>
        <v>0</v>
      </c>
      <c r="R165" s="23">
        <f>SUM(R160:R163)</f>
        <v>0</v>
      </c>
      <c r="S165" s="537">
        <f>SUM(G165:R165)</f>
        <v>0</v>
      </c>
      <c r="T165" s="538"/>
      <c r="U165" s="30"/>
      <c r="V165" s="164"/>
      <c r="W165" s="91"/>
      <c r="X165" s="91"/>
      <c r="Y165" s="91"/>
      <c r="Z165" s="91"/>
    </row>
    <row r="166" spans="1:26" ht="9.75" customHeight="1">
      <c r="A166" s="539"/>
      <c r="B166" s="478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540"/>
      <c r="W166" s="91"/>
      <c r="X166" s="91"/>
      <c r="Y166" s="91"/>
      <c r="Z166" s="91"/>
    </row>
    <row r="167" spans="1:26" ht="20.25" customHeight="1">
      <c r="A167" s="541" t="s">
        <v>31</v>
      </c>
      <c r="B167" s="542"/>
      <c r="C167" s="542"/>
      <c r="D167" s="543"/>
      <c r="E167" s="2" t="s">
        <v>12</v>
      </c>
      <c r="F167" s="2" t="s">
        <v>12</v>
      </c>
      <c r="G167" s="16" t="s">
        <v>12</v>
      </c>
      <c r="H167" s="2" t="s">
        <v>12</v>
      </c>
      <c r="I167" s="16" t="s">
        <v>12</v>
      </c>
      <c r="J167" s="2" t="s">
        <v>12</v>
      </c>
      <c r="K167" s="16" t="s">
        <v>12</v>
      </c>
      <c r="L167" s="16" t="s">
        <v>12</v>
      </c>
      <c r="M167" s="16" t="s">
        <v>12</v>
      </c>
      <c r="N167" s="2" t="s">
        <v>12</v>
      </c>
      <c r="O167" s="522" t="s">
        <v>6</v>
      </c>
      <c r="P167" s="547" t="s">
        <v>29</v>
      </c>
      <c r="Q167" s="548"/>
      <c r="R167" s="19"/>
      <c r="S167" s="6"/>
      <c r="T167" s="6"/>
      <c r="U167" s="6"/>
      <c r="V167" s="162"/>
      <c r="W167" s="91"/>
      <c r="X167" s="91"/>
      <c r="Y167" s="91"/>
      <c r="Z167" s="91"/>
    </row>
    <row r="168" spans="1:26" ht="16.5" customHeight="1">
      <c r="A168" s="544"/>
      <c r="B168" s="545"/>
      <c r="C168" s="545"/>
      <c r="D168" s="546"/>
      <c r="E168" s="254">
        <f>'Work Area'!$B$10</f>
        <v>0</v>
      </c>
      <c r="F168" s="254">
        <f>'Work Area'!$C$10</f>
        <v>0</v>
      </c>
      <c r="G168" s="254">
        <f>'Work Area'!$D$10</f>
        <v>0</v>
      </c>
      <c r="H168" s="254">
        <f>'Work Area'!$E$10</f>
        <v>0</v>
      </c>
      <c r="I168" s="254">
        <f>'Work Area'!$F$10</f>
        <v>0</v>
      </c>
      <c r="J168" s="254">
        <f>'Work Area'!$G$10</f>
        <v>0</v>
      </c>
      <c r="K168" s="254">
        <f>'Work Area'!$H$10</f>
        <v>0</v>
      </c>
      <c r="L168" s="254">
        <f>'Work Area'!$I$10</f>
        <v>0</v>
      </c>
      <c r="M168" s="254">
        <f>'Work Area'!$J$10</f>
        <v>0</v>
      </c>
      <c r="N168" s="254">
        <f>'Work Area'!$K$10</f>
        <v>0</v>
      </c>
      <c r="O168" s="523"/>
      <c r="P168" s="549"/>
      <c r="Q168" s="548"/>
      <c r="R168" s="19"/>
      <c r="S168" s="6"/>
      <c r="T168" s="6"/>
      <c r="U168" s="25"/>
      <c r="V168" s="165"/>
      <c r="W168" s="91"/>
      <c r="X168" s="91"/>
      <c r="Y168" s="91"/>
      <c r="Z168" s="91"/>
    </row>
    <row r="169" spans="1:26" ht="15">
      <c r="A169" s="484" t="s">
        <v>11</v>
      </c>
      <c r="B169" s="485"/>
      <c r="C169" s="485"/>
      <c r="D169" s="486"/>
      <c r="E169" s="110">
        <v>0</v>
      </c>
      <c r="F169" s="110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537">
        <f>SUM(E169:O169)</f>
        <v>0</v>
      </c>
      <c r="Q169" s="538"/>
      <c r="R169" s="20"/>
      <c r="S169" s="8"/>
      <c r="T169" s="17"/>
      <c r="U169" s="25"/>
      <c r="V169" s="165"/>
      <c r="W169" s="91"/>
      <c r="X169" s="91"/>
      <c r="Y169" s="91"/>
      <c r="Z169" s="91"/>
    </row>
    <row r="170" spans="1:26" ht="8.25" customHeight="1">
      <c r="A170" s="550"/>
      <c r="B170" s="551"/>
      <c r="C170" s="551"/>
      <c r="D170" s="551"/>
      <c r="E170" s="551"/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  <c r="Q170" s="551"/>
      <c r="R170" s="6"/>
      <c r="S170" s="6"/>
      <c r="T170" s="6"/>
      <c r="U170" s="552" t="s">
        <v>13</v>
      </c>
      <c r="V170" s="553"/>
      <c r="W170" s="91"/>
      <c r="X170" s="91"/>
      <c r="Y170" s="91"/>
      <c r="Z170" s="91"/>
    </row>
    <row r="171" spans="1:26" ht="22.5" customHeight="1">
      <c r="A171" s="541" t="s">
        <v>24</v>
      </c>
      <c r="B171" s="542"/>
      <c r="C171" s="542"/>
      <c r="D171" s="542"/>
      <c r="E171" s="542"/>
      <c r="F171" s="543"/>
      <c r="G171" s="556">
        <f>(C151)</f>
        <v>0</v>
      </c>
      <c r="H171" s="557"/>
      <c r="I171" s="560">
        <f>(C152)</f>
        <v>0</v>
      </c>
      <c r="J171" s="561"/>
      <c r="K171" s="560">
        <f>(C153)</f>
        <v>0</v>
      </c>
      <c r="L171" s="561"/>
      <c r="M171" s="560">
        <f>(C154)</f>
        <v>0</v>
      </c>
      <c r="N171" s="561"/>
      <c r="O171" s="522" t="s">
        <v>6</v>
      </c>
      <c r="P171" s="547" t="s">
        <v>23</v>
      </c>
      <c r="Q171" s="548"/>
      <c r="R171" s="8"/>
      <c r="S171" s="6"/>
      <c r="T171" s="6"/>
      <c r="U171" s="552"/>
      <c r="V171" s="553"/>
      <c r="W171" s="91"/>
      <c r="X171" s="91"/>
      <c r="Y171" s="91"/>
      <c r="Z171" s="91"/>
    </row>
    <row r="172" spans="1:26" ht="12.75" customHeight="1">
      <c r="A172" s="544"/>
      <c r="B172" s="545"/>
      <c r="C172" s="545"/>
      <c r="D172" s="545"/>
      <c r="E172" s="545"/>
      <c r="F172" s="546"/>
      <c r="G172" s="558"/>
      <c r="H172" s="559"/>
      <c r="I172" s="562"/>
      <c r="J172" s="563"/>
      <c r="K172" s="562"/>
      <c r="L172" s="563"/>
      <c r="M172" s="562"/>
      <c r="N172" s="563"/>
      <c r="O172" s="523"/>
      <c r="P172" s="549"/>
      <c r="Q172" s="548"/>
      <c r="R172" s="8"/>
      <c r="S172" s="6"/>
      <c r="T172" s="6"/>
      <c r="U172" s="554"/>
      <c r="V172" s="555"/>
      <c r="W172" s="91"/>
      <c r="X172" s="91"/>
      <c r="Y172" s="91"/>
      <c r="Z172" s="91"/>
    </row>
    <row r="173" spans="1:26" ht="18" customHeight="1">
      <c r="A173" s="484" t="s">
        <v>11</v>
      </c>
      <c r="B173" s="485"/>
      <c r="C173" s="485"/>
      <c r="D173" s="485"/>
      <c r="E173" s="485"/>
      <c r="F173" s="486"/>
      <c r="G173" s="564">
        <v>0</v>
      </c>
      <c r="H173" s="565"/>
      <c r="I173" s="566">
        <v>0</v>
      </c>
      <c r="J173" s="567"/>
      <c r="K173" s="566">
        <v>0</v>
      </c>
      <c r="L173" s="567"/>
      <c r="M173" s="566">
        <v>0</v>
      </c>
      <c r="N173" s="567"/>
      <c r="O173" s="15">
        <v>0</v>
      </c>
      <c r="P173" s="537">
        <f>SUM(G173:M173)-MIN(G173:M173)+O173</f>
        <v>0</v>
      </c>
      <c r="Q173" s="538"/>
      <c r="R173" s="91"/>
      <c r="S173" s="9"/>
      <c r="T173" s="8"/>
      <c r="U173" s="568" t="s">
        <v>14</v>
      </c>
      <c r="V173" s="569"/>
      <c r="W173" s="91"/>
      <c r="X173" s="91"/>
      <c r="Y173" s="91"/>
      <c r="Z173" s="91"/>
    </row>
    <row r="174" spans="1:26" ht="13.5" customHeight="1">
      <c r="A174" s="550"/>
      <c r="B174" s="551"/>
      <c r="C174" s="551"/>
      <c r="D174" s="551"/>
      <c r="E174" s="551"/>
      <c r="F174" s="551"/>
      <c r="G174" s="551"/>
      <c r="H174" s="551"/>
      <c r="I174" s="551"/>
      <c r="J174" s="551"/>
      <c r="K174" s="551"/>
      <c r="L174" s="551"/>
      <c r="M174" s="551"/>
      <c r="N174" s="551"/>
      <c r="O174" s="551"/>
      <c r="P174" s="551"/>
      <c r="Q174" s="551"/>
      <c r="R174" s="6"/>
      <c r="S174" s="6"/>
      <c r="T174" s="6"/>
      <c r="U174" s="570"/>
      <c r="V174" s="571"/>
      <c r="W174" s="91"/>
      <c r="X174" s="91"/>
      <c r="Y174" s="91"/>
      <c r="Z174" s="91"/>
    </row>
    <row r="175" spans="1:26" ht="21.75" customHeight="1">
      <c r="A175" s="541" t="s">
        <v>27</v>
      </c>
      <c r="B175" s="542"/>
      <c r="C175" s="542"/>
      <c r="D175" s="542"/>
      <c r="E175" s="542"/>
      <c r="F175" s="543"/>
      <c r="G175" s="556">
        <f>(C151)</f>
        <v>0</v>
      </c>
      <c r="H175" s="557"/>
      <c r="I175" s="560">
        <f>(C152)</f>
        <v>0</v>
      </c>
      <c r="J175" s="561"/>
      <c r="K175" s="560">
        <f>(C153)</f>
        <v>0</v>
      </c>
      <c r="L175" s="561"/>
      <c r="M175" s="560">
        <f>(C154)</f>
        <v>0</v>
      </c>
      <c r="N175" s="561"/>
      <c r="O175" s="522" t="s">
        <v>6</v>
      </c>
      <c r="P175" s="547" t="s">
        <v>25</v>
      </c>
      <c r="Q175" s="548"/>
      <c r="R175" s="12"/>
      <c r="S175" s="6"/>
      <c r="T175" s="6"/>
      <c r="U175" s="570"/>
      <c r="V175" s="571"/>
      <c r="W175" s="91"/>
      <c r="X175" s="91"/>
      <c r="Y175" s="91"/>
      <c r="Z175" s="91"/>
    </row>
    <row r="176" spans="1:26" ht="12.75" customHeight="1">
      <c r="A176" s="544"/>
      <c r="B176" s="545"/>
      <c r="C176" s="545"/>
      <c r="D176" s="545"/>
      <c r="E176" s="545"/>
      <c r="F176" s="546"/>
      <c r="G176" s="558"/>
      <c r="H176" s="559"/>
      <c r="I176" s="562"/>
      <c r="J176" s="563"/>
      <c r="K176" s="562"/>
      <c r="L176" s="563"/>
      <c r="M176" s="562"/>
      <c r="N176" s="563"/>
      <c r="O176" s="523"/>
      <c r="P176" s="549"/>
      <c r="Q176" s="548"/>
      <c r="R176" s="12"/>
      <c r="S176" s="6"/>
      <c r="T176" s="6"/>
      <c r="U176" s="685">
        <f>SUM(V155+S165+P169+P173+P177)</f>
        <v>0</v>
      </c>
      <c r="V176" s="686"/>
      <c r="W176" s="91"/>
      <c r="X176" s="91"/>
      <c r="Y176" s="91"/>
      <c r="Z176" s="91"/>
    </row>
    <row r="177" spans="1:26" ht="22.5" customHeight="1">
      <c r="A177" s="484" t="s">
        <v>11</v>
      </c>
      <c r="B177" s="485"/>
      <c r="C177" s="485"/>
      <c r="D177" s="485"/>
      <c r="E177" s="485"/>
      <c r="F177" s="486"/>
      <c r="G177" s="564">
        <v>0</v>
      </c>
      <c r="H177" s="565"/>
      <c r="I177" s="566">
        <v>0</v>
      </c>
      <c r="J177" s="567"/>
      <c r="K177" s="566">
        <v>0</v>
      </c>
      <c r="L177" s="567"/>
      <c r="M177" s="566">
        <v>0</v>
      </c>
      <c r="N177" s="567"/>
      <c r="O177" s="15">
        <v>0</v>
      </c>
      <c r="P177" s="537">
        <f>SUM(G177:M177)-MIN(G177:M177)+O177</f>
        <v>0</v>
      </c>
      <c r="Q177" s="538"/>
      <c r="R177" s="13"/>
      <c r="S177" s="9"/>
      <c r="T177" s="352" t="s">
        <v>156</v>
      </c>
      <c r="U177" s="687"/>
      <c r="V177" s="688"/>
      <c r="W177" s="91"/>
      <c r="X177" s="91"/>
      <c r="Y177" s="91"/>
      <c r="Z177" s="91"/>
    </row>
    <row r="178" spans="1:26" ht="14.25" customHeight="1">
      <c r="A178" s="576" t="s">
        <v>36</v>
      </c>
      <c r="B178" s="577"/>
      <c r="C178" s="577"/>
      <c r="D178" s="577"/>
      <c r="E178" s="577"/>
      <c r="F178" s="577"/>
      <c r="G178" s="577"/>
      <c r="H178" s="577"/>
      <c r="I178" s="577"/>
      <c r="J178" s="577"/>
      <c r="K178" s="577"/>
      <c r="L178" s="577"/>
      <c r="M178" s="577"/>
      <c r="N178" s="577"/>
      <c r="O178" s="577"/>
      <c r="P178" s="577"/>
      <c r="Q178" s="577"/>
      <c r="R178" s="577"/>
      <c r="S178" s="577"/>
      <c r="T178" s="577"/>
      <c r="U178" s="577"/>
      <c r="V178" s="578"/>
      <c r="W178" s="91"/>
      <c r="X178" s="91"/>
      <c r="Y178" s="104"/>
      <c r="Z178" s="104"/>
    </row>
    <row r="179" spans="1:26" ht="14.25" customHeight="1">
      <c r="A179" s="576" t="s">
        <v>32</v>
      </c>
      <c r="B179" s="577"/>
      <c r="C179" s="577"/>
      <c r="D179" s="577"/>
      <c r="E179" s="577"/>
      <c r="F179" s="577"/>
      <c r="G179" s="577"/>
      <c r="H179" s="577"/>
      <c r="I179" s="577"/>
      <c r="J179" s="577"/>
      <c r="K179" s="577"/>
      <c r="L179" s="577"/>
      <c r="M179" s="577"/>
      <c r="N179" s="577"/>
      <c r="O179" s="577"/>
      <c r="P179" s="577"/>
      <c r="Q179" s="577"/>
      <c r="R179" s="577"/>
      <c r="S179" s="577"/>
      <c r="T179" s="577"/>
      <c r="U179" s="577"/>
      <c r="V179" s="578"/>
      <c r="W179" s="91"/>
      <c r="X179" s="91"/>
      <c r="Y179" s="104"/>
      <c r="Z179" s="104"/>
    </row>
    <row r="180" spans="1:26" ht="17.25" customHeight="1" thickBot="1">
      <c r="A180" s="579"/>
      <c r="B180" s="580"/>
      <c r="C180" s="580"/>
      <c r="D180" s="580"/>
      <c r="E180" s="580"/>
      <c r="F180" s="580"/>
      <c r="G180" s="580"/>
      <c r="H180" s="580"/>
      <c r="I180" s="580"/>
      <c r="J180" s="580"/>
      <c r="K180" s="580"/>
      <c r="L180" s="580"/>
      <c r="M180" s="580"/>
      <c r="N180" s="580"/>
      <c r="O180" s="580"/>
      <c r="P180" s="580"/>
      <c r="Q180" s="580"/>
      <c r="R180" s="580"/>
      <c r="S180" s="580"/>
      <c r="T180" s="580"/>
      <c r="U180" s="580"/>
      <c r="V180" s="581"/>
      <c r="W180" s="111"/>
      <c r="X180" s="111"/>
      <c r="Y180" s="107"/>
      <c r="Z180" s="104"/>
    </row>
    <row r="181" spans="1:26" ht="26.25" customHeight="1">
      <c r="A181" s="94" t="s">
        <v>3</v>
      </c>
      <c r="B181" s="132">
        <f>+teams!D30</f>
        <v>0</v>
      </c>
      <c r="C181" s="95"/>
      <c r="D181" s="95"/>
      <c r="E181" s="95"/>
      <c r="F181" s="96"/>
      <c r="G181" s="97"/>
      <c r="H181" s="98" t="s">
        <v>26</v>
      </c>
      <c r="I181" s="109">
        <f>+teams!C30</f>
        <v>6</v>
      </c>
      <c r="J181" s="97"/>
      <c r="K181" s="98" t="s">
        <v>20</v>
      </c>
      <c r="L181" s="505" t="str">
        <f>+teams!A30</f>
        <v>Junior D</v>
      </c>
      <c r="M181" s="506"/>
      <c r="N181" s="99"/>
      <c r="O181" s="100" t="s">
        <v>22</v>
      </c>
      <c r="P181" s="135" t="str">
        <f>+teams!B30</f>
        <v>A</v>
      </c>
      <c r="Q181" s="101"/>
      <c r="R181" s="101"/>
      <c r="S181" s="101"/>
      <c r="T181" s="101"/>
      <c r="U181" s="101"/>
      <c r="V181" s="155"/>
      <c r="W181" s="91"/>
      <c r="X181" s="91"/>
      <c r="Y181" s="91"/>
      <c r="Z181" s="91"/>
    </row>
    <row r="182" spans="1:26" ht="13.5" customHeight="1">
      <c r="A182" s="102"/>
      <c r="B182" s="86"/>
      <c r="C182" s="86"/>
      <c r="D182" s="86"/>
      <c r="E182" s="86"/>
      <c r="F182" s="86"/>
      <c r="G182" s="86"/>
      <c r="H182" s="86"/>
      <c r="I182" s="87"/>
      <c r="J182" s="87"/>
      <c r="K182" s="88"/>
      <c r="L182" s="87"/>
      <c r="M182" s="89"/>
      <c r="N182" s="89"/>
      <c r="O182" s="90"/>
      <c r="P182" s="92"/>
      <c r="Q182" s="93"/>
      <c r="R182" s="93"/>
      <c r="S182" s="93"/>
      <c r="T182" s="93"/>
      <c r="U182" s="93"/>
      <c r="V182" s="156"/>
      <c r="W182" s="91"/>
      <c r="X182" s="91"/>
      <c r="Y182" s="91"/>
      <c r="Z182" s="91"/>
    </row>
    <row r="183" spans="1:26" ht="22.5" customHeight="1">
      <c r="A183" s="507"/>
      <c r="B183" s="508"/>
      <c r="C183" s="508"/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508"/>
      <c r="O183" s="508"/>
      <c r="P183" s="508"/>
      <c r="Q183" s="508"/>
      <c r="R183" s="508"/>
      <c r="S183" s="508"/>
      <c r="T183" s="508"/>
      <c r="U183" s="508"/>
      <c r="V183" s="509"/>
      <c r="W183" s="91"/>
      <c r="X183" s="91"/>
      <c r="Y183" s="91"/>
      <c r="Z183" s="91"/>
    </row>
    <row r="184" spans="1:26" ht="22.5" customHeight="1">
      <c r="A184" s="510" t="s">
        <v>1</v>
      </c>
      <c r="B184" s="511"/>
      <c r="C184" s="511"/>
      <c r="D184" s="511"/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1"/>
      <c r="R184" s="511"/>
      <c r="S184" s="511"/>
      <c r="T184" s="511"/>
      <c r="U184" s="511"/>
      <c r="V184" s="512"/>
      <c r="W184" s="91"/>
      <c r="X184" s="91"/>
      <c r="Y184" s="91"/>
      <c r="Z184" s="91"/>
    </row>
    <row r="185" spans="1:26" ht="22.5" customHeight="1">
      <c r="A185" s="513" t="s">
        <v>0</v>
      </c>
      <c r="B185" s="515" t="s">
        <v>21</v>
      </c>
      <c r="C185" s="517" t="s">
        <v>4</v>
      </c>
      <c r="D185" s="518"/>
      <c r="E185" s="519"/>
      <c r="F185" s="515" t="s">
        <v>125</v>
      </c>
      <c r="G185" s="91"/>
      <c r="H185" s="62" t="s">
        <v>61</v>
      </c>
      <c r="J185" s="62" t="s">
        <v>62</v>
      </c>
      <c r="L185" s="62" t="s">
        <v>63</v>
      </c>
      <c r="N185" s="62" t="s">
        <v>98</v>
      </c>
      <c r="P185" s="62" t="s">
        <v>99</v>
      </c>
      <c r="Q185" s="525" t="s">
        <v>86</v>
      </c>
      <c r="R185" s="526"/>
      <c r="S185" s="527"/>
      <c r="T185" s="2" t="s">
        <v>6</v>
      </c>
      <c r="U185" s="91"/>
      <c r="V185" s="157" t="s">
        <v>19</v>
      </c>
      <c r="W185" s="91"/>
      <c r="X185" s="91"/>
      <c r="Y185" s="91"/>
      <c r="Z185" s="91"/>
    </row>
    <row r="186" spans="1:26" ht="22.5" customHeight="1">
      <c r="A186" s="514"/>
      <c r="B186" s="516"/>
      <c r="C186" s="520"/>
      <c r="D186" s="508"/>
      <c r="E186" s="521"/>
      <c r="F186" s="523"/>
      <c r="G186" s="91"/>
      <c r="H186" s="62"/>
      <c r="J186" s="62"/>
      <c r="L186" s="62"/>
      <c r="N186" s="62"/>
      <c r="P186" s="62"/>
      <c r="Q186" s="62">
        <v>1</v>
      </c>
      <c r="R186" s="62">
        <v>2</v>
      </c>
      <c r="S186" s="62">
        <v>3</v>
      </c>
      <c r="T186" s="3"/>
      <c r="U186" s="91"/>
      <c r="V186" s="158" t="s">
        <v>7</v>
      </c>
      <c r="W186" s="91"/>
      <c r="X186" s="91"/>
      <c r="Y186" s="91"/>
      <c r="Z186" s="91"/>
    </row>
    <row r="187" spans="1:26" ht="22.5" customHeight="1">
      <c r="A187" s="105">
        <f>+teams!G30</f>
        <v>0</v>
      </c>
      <c r="B187" s="105">
        <f>+teams!E30</f>
        <v>0</v>
      </c>
      <c r="C187" s="528">
        <f>+teams!I30</f>
        <v>0</v>
      </c>
      <c r="D187" s="529"/>
      <c r="E187" s="530"/>
      <c r="F187" s="110">
        <v>0</v>
      </c>
      <c r="G187" s="111"/>
      <c r="H187" s="191">
        <v>0</v>
      </c>
      <c r="J187" s="191">
        <v>0</v>
      </c>
      <c r="L187" s="191">
        <v>0</v>
      </c>
      <c r="N187" s="191">
        <v>0</v>
      </c>
      <c r="P187" s="191">
        <v>0</v>
      </c>
      <c r="Q187" s="142"/>
      <c r="R187" s="142"/>
      <c r="S187" s="142"/>
      <c r="T187" s="110">
        <v>0</v>
      </c>
      <c r="U187" s="91"/>
      <c r="V187" s="159" t="s">
        <v>8</v>
      </c>
      <c r="W187" s="91"/>
      <c r="X187" s="91"/>
      <c r="Y187" s="91"/>
      <c r="Z187" s="91"/>
    </row>
    <row r="188" spans="1:26" ht="21.75" customHeight="1">
      <c r="A188" s="105">
        <f>+teams!G31</f>
        <v>0</v>
      </c>
      <c r="B188" s="105">
        <f>+teams!E31</f>
        <v>0</v>
      </c>
      <c r="C188" s="528">
        <f>+teams!I31</f>
        <v>0</v>
      </c>
      <c r="D188" s="529"/>
      <c r="E188" s="530"/>
      <c r="F188" s="22">
        <v>0</v>
      </c>
      <c r="G188" s="91"/>
      <c r="H188" s="192">
        <v>0</v>
      </c>
      <c r="J188" s="192">
        <v>0</v>
      </c>
      <c r="L188" s="192">
        <v>0</v>
      </c>
      <c r="N188" s="192">
        <v>0</v>
      </c>
      <c r="P188" s="192">
        <v>0</v>
      </c>
      <c r="Q188" s="143"/>
      <c r="R188" s="143"/>
      <c r="S188" s="143"/>
      <c r="T188" s="110">
        <v>0</v>
      </c>
      <c r="U188" s="91"/>
      <c r="V188" s="159" t="s">
        <v>7</v>
      </c>
      <c r="W188" s="91"/>
      <c r="X188" s="91"/>
      <c r="Y188" s="91"/>
      <c r="Z188" s="91"/>
    </row>
    <row r="189" spans="1:26" ht="21.75" customHeight="1">
      <c r="A189" s="105">
        <f>+teams!G32</f>
        <v>0</v>
      </c>
      <c r="B189" s="105">
        <f>+teams!E32</f>
        <v>0</v>
      </c>
      <c r="C189" s="528">
        <f>+teams!I32</f>
        <v>0</v>
      </c>
      <c r="D189" s="529"/>
      <c r="E189" s="530"/>
      <c r="F189" s="22">
        <v>0</v>
      </c>
      <c r="G189" s="91"/>
      <c r="H189" s="192">
        <v>0</v>
      </c>
      <c r="J189" s="192">
        <v>0</v>
      </c>
      <c r="L189" s="192">
        <v>0</v>
      </c>
      <c r="N189" s="192">
        <v>0</v>
      </c>
      <c r="P189" s="192">
        <v>0</v>
      </c>
      <c r="Q189" s="143"/>
      <c r="R189" s="143"/>
      <c r="S189" s="143"/>
      <c r="T189" s="110">
        <v>0</v>
      </c>
      <c r="U189" s="91"/>
      <c r="V189" s="159" t="s">
        <v>9</v>
      </c>
      <c r="W189" s="91"/>
      <c r="X189" s="91"/>
      <c r="Y189" s="91"/>
      <c r="Z189" s="91"/>
    </row>
    <row r="190" spans="1:26" ht="21.75" customHeight="1">
      <c r="A190" s="105">
        <f>+teams!G33</f>
        <v>0</v>
      </c>
      <c r="B190" s="105">
        <f>+teams!E33</f>
        <v>0</v>
      </c>
      <c r="C190" s="528">
        <f>+teams!I33</f>
        <v>0</v>
      </c>
      <c r="D190" s="529"/>
      <c r="E190" s="530"/>
      <c r="F190" s="22">
        <v>0</v>
      </c>
      <c r="G190" s="91"/>
      <c r="H190" s="192">
        <v>0</v>
      </c>
      <c r="J190" s="192">
        <v>0</v>
      </c>
      <c r="L190" s="192">
        <v>0</v>
      </c>
      <c r="N190" s="192">
        <v>0</v>
      </c>
      <c r="P190" s="192">
        <v>0</v>
      </c>
      <c r="Q190" s="144"/>
      <c r="R190" s="144"/>
      <c r="S190" s="144"/>
      <c r="T190" s="110">
        <v>0</v>
      </c>
      <c r="U190" s="91"/>
      <c r="V190" s="159" t="s">
        <v>10</v>
      </c>
      <c r="W190" s="91"/>
      <c r="X190" s="91"/>
      <c r="Y190" s="91"/>
      <c r="Z190" s="91"/>
    </row>
    <row r="191" spans="1:26" ht="12" customHeight="1">
      <c r="A191" s="484" t="s">
        <v>11</v>
      </c>
      <c r="B191" s="485"/>
      <c r="C191" s="485"/>
      <c r="D191" s="485"/>
      <c r="E191" s="486"/>
      <c r="F191" s="145">
        <f>SUM(F187:F190)</f>
        <v>0</v>
      </c>
      <c r="G191" s="111"/>
      <c r="H191" s="193">
        <f>SUM(H187:H190)-MIN(H187:H190)</f>
        <v>0</v>
      </c>
      <c r="J191" s="193">
        <f>SUM(J187:J190)-MIN(J187:J190)</f>
        <v>0</v>
      </c>
      <c r="L191" s="193">
        <f>SUM(L187:L190)-MIN(L187:L190)</f>
        <v>0</v>
      </c>
      <c r="N191" s="193">
        <f>SUM(N187:N190)-MIN(N187:N190)</f>
        <v>0</v>
      </c>
      <c r="P191" s="193">
        <f>SUM(P187:P190)-MIN(P187:P190)</f>
        <v>0</v>
      </c>
      <c r="Q191" s="112">
        <v>0</v>
      </c>
      <c r="R191" s="112">
        <f>SUM(R187:R190)</f>
        <v>0</v>
      </c>
      <c r="S191" s="112">
        <f>SUM(S187:S190)</f>
        <v>0</v>
      </c>
      <c r="T191" s="145">
        <f>SUM(T187:T190)</f>
        <v>0</v>
      </c>
      <c r="U191" s="91"/>
      <c r="V191" s="160">
        <f>SUM(F191:T191)</f>
        <v>0</v>
      </c>
      <c r="W191" s="91"/>
      <c r="X191" s="91"/>
      <c r="Y191" s="91"/>
      <c r="Z191" s="91"/>
    </row>
    <row r="192" spans="1:26" ht="21.75" customHeight="1">
      <c r="A192" s="488"/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518"/>
      <c r="P192" s="518"/>
      <c r="Q192" s="518"/>
      <c r="R192" s="518"/>
      <c r="S192" s="518"/>
      <c r="T192" s="518"/>
      <c r="U192" s="518"/>
      <c r="V192" s="489"/>
      <c r="W192" s="91"/>
      <c r="X192" s="91"/>
      <c r="Y192" s="91"/>
      <c r="Z192" s="91"/>
    </row>
    <row r="193" spans="1:26" ht="14.25" customHeight="1">
      <c r="A193" s="510" t="s">
        <v>15</v>
      </c>
      <c r="B193" s="479"/>
      <c r="C193" s="479"/>
      <c r="D193" s="479"/>
      <c r="E193" s="479"/>
      <c r="F193" s="479"/>
      <c r="G193" s="479"/>
      <c r="H193" s="479"/>
      <c r="I193" s="479"/>
      <c r="J193" s="479"/>
      <c r="K193" s="479"/>
      <c r="L193" s="479"/>
      <c r="M193" s="479"/>
      <c r="N193" s="479"/>
      <c r="O193" s="479"/>
      <c r="P193" s="479"/>
      <c r="Q193" s="479"/>
      <c r="R193" s="479"/>
      <c r="S193" s="479"/>
      <c r="T193" s="480"/>
      <c r="U193" s="26"/>
      <c r="V193" s="161"/>
      <c r="W193" s="91"/>
      <c r="X193" s="91"/>
      <c r="Y193" s="91"/>
      <c r="Z193" s="91"/>
    </row>
    <row r="194" spans="1:26" ht="12.75" customHeight="1">
      <c r="A194" s="481" t="s">
        <v>0</v>
      </c>
      <c r="B194" s="476" t="s">
        <v>21</v>
      </c>
      <c r="C194" s="477" t="s">
        <v>4</v>
      </c>
      <c r="D194" s="478"/>
      <c r="E194" s="475"/>
      <c r="F194" s="472" t="s">
        <v>34</v>
      </c>
      <c r="G194" s="522" t="s">
        <v>5</v>
      </c>
      <c r="H194" s="691">
        <f>stall1</f>
        <v>0</v>
      </c>
      <c r="I194" s="692"/>
      <c r="J194" s="691">
        <f>stall2</f>
        <v>0</v>
      </c>
      <c r="K194" s="692"/>
      <c r="L194" s="691">
        <f>stall3</f>
        <v>0</v>
      </c>
      <c r="M194" s="692"/>
      <c r="N194" s="691">
        <f>stall4</f>
        <v>0</v>
      </c>
      <c r="O194" s="692"/>
      <c r="P194" s="474">
        <f>stall5</f>
        <v>0</v>
      </c>
      <c r="Q194" s="470"/>
      <c r="R194" s="465" t="s">
        <v>6</v>
      </c>
      <c r="S194" s="517" t="s">
        <v>18</v>
      </c>
      <c r="T194" s="519"/>
      <c r="U194" s="148"/>
      <c r="V194" s="162"/>
      <c r="W194" s="91"/>
      <c r="X194" s="91"/>
      <c r="Y194" s="91"/>
      <c r="Z194" s="91"/>
    </row>
    <row r="195" spans="1:26" ht="12.75" customHeight="1">
      <c r="A195" s="514"/>
      <c r="B195" s="516"/>
      <c r="C195" s="520"/>
      <c r="D195" s="508"/>
      <c r="E195" s="521"/>
      <c r="F195" s="473"/>
      <c r="G195" s="523"/>
      <c r="H195" s="693"/>
      <c r="I195" s="694"/>
      <c r="J195" s="693"/>
      <c r="K195" s="694"/>
      <c r="L195" s="693"/>
      <c r="M195" s="694"/>
      <c r="N195" s="693"/>
      <c r="O195" s="694"/>
      <c r="P195" s="471"/>
      <c r="Q195" s="464"/>
      <c r="R195" s="466"/>
      <c r="S195" s="520"/>
      <c r="T195" s="521"/>
      <c r="U195" s="91"/>
      <c r="V195" s="91"/>
      <c r="W195" s="76" t="s">
        <v>77</v>
      </c>
      <c r="X195" s="76" t="s">
        <v>4</v>
      </c>
      <c r="Y195" s="74" t="s">
        <v>78</v>
      </c>
      <c r="Z195" s="171" t="s">
        <v>76</v>
      </c>
    </row>
    <row r="196" spans="1:27" ht="21.75" customHeight="1">
      <c r="A196" s="106">
        <f aca="true" t="shared" si="10" ref="A196:C199">(A187)</f>
        <v>0</v>
      </c>
      <c r="B196" s="14">
        <f t="shared" si="10"/>
        <v>0</v>
      </c>
      <c r="C196" s="467">
        <f t="shared" si="10"/>
        <v>0</v>
      </c>
      <c r="D196" s="468"/>
      <c r="E196" s="469"/>
      <c r="F196" s="33" t="s">
        <v>35</v>
      </c>
      <c r="G196" s="22">
        <v>0</v>
      </c>
      <c r="H196" s="462">
        <v>0</v>
      </c>
      <c r="I196" s="463"/>
      <c r="J196" s="462">
        <v>0</v>
      </c>
      <c r="K196" s="463"/>
      <c r="L196" s="462">
        <v>0</v>
      </c>
      <c r="M196" s="463"/>
      <c r="N196" s="462">
        <v>0</v>
      </c>
      <c r="O196" s="463"/>
      <c r="P196" s="462">
        <v>0</v>
      </c>
      <c r="Q196" s="463"/>
      <c r="R196" s="110">
        <v>0</v>
      </c>
      <c r="S196" s="460" t="s">
        <v>7</v>
      </c>
      <c r="T196" s="461"/>
      <c r="U196" s="91"/>
      <c r="V196" s="91"/>
      <c r="W196" s="147">
        <f aca="true" t="shared" si="11" ref="W196:X199">+B196</f>
        <v>0</v>
      </c>
      <c r="X196" s="141">
        <f t="shared" si="11"/>
        <v>0</v>
      </c>
      <c r="Y196" s="75">
        <f>+teams!H30</f>
        <v>0</v>
      </c>
      <c r="Z196" s="173">
        <f>SUM(F187:O187,T187,G196:R196,G$209,G$213)</f>
        <v>0</v>
      </c>
      <c r="AA196" s="217">
        <f>+G209</f>
        <v>0</v>
      </c>
    </row>
    <row r="197" spans="1:27" ht="21.75" customHeight="1">
      <c r="A197" s="106">
        <f t="shared" si="10"/>
        <v>0</v>
      </c>
      <c r="B197" s="14">
        <f t="shared" si="10"/>
        <v>0</v>
      </c>
      <c r="C197" s="448">
        <f t="shared" si="10"/>
        <v>0</v>
      </c>
      <c r="D197" s="449"/>
      <c r="E197" s="413"/>
      <c r="F197" s="33" t="s">
        <v>35</v>
      </c>
      <c r="G197" s="22">
        <v>0</v>
      </c>
      <c r="H197" s="531">
        <v>0</v>
      </c>
      <c r="I197" s="532"/>
      <c r="J197" s="531">
        <v>0</v>
      </c>
      <c r="K197" s="532"/>
      <c r="L197" s="531">
        <v>0</v>
      </c>
      <c r="M197" s="532"/>
      <c r="N197" s="531">
        <v>0</v>
      </c>
      <c r="O197" s="532"/>
      <c r="P197" s="531">
        <v>0</v>
      </c>
      <c r="Q197" s="532"/>
      <c r="R197" s="22">
        <v>0</v>
      </c>
      <c r="S197" s="460" t="s">
        <v>8</v>
      </c>
      <c r="T197" s="461"/>
      <c r="U197" s="91"/>
      <c r="V197" s="91"/>
      <c r="W197" s="147">
        <f t="shared" si="11"/>
        <v>0</v>
      </c>
      <c r="X197" s="141">
        <f t="shared" si="11"/>
        <v>0</v>
      </c>
      <c r="Y197" s="75">
        <f>+teams!H31</f>
        <v>0</v>
      </c>
      <c r="Z197" s="173">
        <f>SUM(F188:O188,T188,G197:R197,I$209,I$213)</f>
        <v>0</v>
      </c>
      <c r="AA197" s="217">
        <f>+I209</f>
        <v>0</v>
      </c>
    </row>
    <row r="198" spans="1:27" ht="22.5" customHeight="1">
      <c r="A198" s="106">
        <f t="shared" si="10"/>
        <v>0</v>
      </c>
      <c r="B198" s="14">
        <f t="shared" si="10"/>
        <v>0</v>
      </c>
      <c r="C198" s="448">
        <f t="shared" si="10"/>
        <v>0</v>
      </c>
      <c r="D198" s="449"/>
      <c r="E198" s="413"/>
      <c r="F198" s="33" t="s">
        <v>35</v>
      </c>
      <c r="G198" s="22">
        <v>0</v>
      </c>
      <c r="H198" s="531">
        <v>0</v>
      </c>
      <c r="I198" s="532"/>
      <c r="J198" s="531">
        <v>0</v>
      </c>
      <c r="K198" s="532"/>
      <c r="L198" s="531">
        <v>0</v>
      </c>
      <c r="M198" s="532"/>
      <c r="N198" s="531">
        <v>0</v>
      </c>
      <c r="O198" s="532"/>
      <c r="P198" s="531">
        <v>0</v>
      </c>
      <c r="Q198" s="532"/>
      <c r="R198" s="22">
        <v>0</v>
      </c>
      <c r="S198" s="460" t="s">
        <v>7</v>
      </c>
      <c r="T198" s="461"/>
      <c r="U198" s="91"/>
      <c r="V198" s="91"/>
      <c r="W198" s="147">
        <f t="shared" si="11"/>
        <v>0</v>
      </c>
      <c r="X198" s="141">
        <f t="shared" si="11"/>
        <v>0</v>
      </c>
      <c r="Y198" s="75">
        <f>+teams!H32</f>
        <v>0</v>
      </c>
      <c r="Z198" s="173">
        <f>SUM(F189:O189,T189,G198:R198,K$209,K$213)</f>
        <v>0</v>
      </c>
      <c r="AA198" s="217">
        <f>+K209</f>
        <v>0</v>
      </c>
    </row>
    <row r="199" spans="1:27" ht="21.75" customHeight="1">
      <c r="A199" s="106">
        <f t="shared" si="10"/>
        <v>0</v>
      </c>
      <c r="B199" s="14">
        <f t="shared" si="10"/>
        <v>0</v>
      </c>
      <c r="C199" s="448">
        <f t="shared" si="10"/>
        <v>0</v>
      </c>
      <c r="D199" s="449"/>
      <c r="E199" s="413"/>
      <c r="F199" s="33" t="s">
        <v>35</v>
      </c>
      <c r="G199" s="22">
        <v>0</v>
      </c>
      <c r="H199" s="531">
        <v>0</v>
      </c>
      <c r="I199" s="532"/>
      <c r="J199" s="531">
        <v>0</v>
      </c>
      <c r="K199" s="532"/>
      <c r="L199" s="531">
        <v>0</v>
      </c>
      <c r="M199" s="532"/>
      <c r="N199" s="531">
        <v>0</v>
      </c>
      <c r="O199" s="532"/>
      <c r="P199" s="531">
        <v>0</v>
      </c>
      <c r="Q199" s="532"/>
      <c r="R199" s="22">
        <v>0</v>
      </c>
      <c r="S199" s="460" t="s">
        <v>9</v>
      </c>
      <c r="T199" s="461"/>
      <c r="U199" s="91"/>
      <c r="V199" s="91"/>
      <c r="W199" s="147">
        <f t="shared" si="11"/>
        <v>0</v>
      </c>
      <c r="X199" s="141">
        <f t="shared" si="11"/>
        <v>0</v>
      </c>
      <c r="Y199" s="75">
        <f>+teams!H33</f>
        <v>0</v>
      </c>
      <c r="Z199" s="173">
        <f>SUM(F190:O190,T190,G199:R199,M$209,M$213)</f>
        <v>0</v>
      </c>
      <c r="AA199" s="217">
        <f>+M209</f>
        <v>0</v>
      </c>
    </row>
    <row r="200" spans="1:26" ht="21.75" customHeight="1">
      <c r="A200" s="484" t="s">
        <v>16</v>
      </c>
      <c r="B200" s="485"/>
      <c r="C200" s="485"/>
      <c r="D200" s="485"/>
      <c r="E200" s="486"/>
      <c r="F200" s="32"/>
      <c r="G200" s="32"/>
      <c r="H200" s="531">
        <v>0</v>
      </c>
      <c r="I200" s="532"/>
      <c r="J200" s="531">
        <v>0</v>
      </c>
      <c r="K200" s="532"/>
      <c r="L200" s="531">
        <v>0</v>
      </c>
      <c r="M200" s="532"/>
      <c r="N200" s="531">
        <v>0</v>
      </c>
      <c r="O200" s="532"/>
      <c r="P200" s="531">
        <v>0</v>
      </c>
      <c r="Q200" s="532"/>
      <c r="R200" s="32"/>
      <c r="S200" s="533" t="s">
        <v>10</v>
      </c>
      <c r="T200" s="534"/>
      <c r="U200" s="149"/>
      <c r="V200" s="163"/>
      <c r="W200" s="91"/>
      <c r="X200" s="91"/>
      <c r="Y200" s="91"/>
      <c r="Z200" s="91"/>
    </row>
    <row r="201" spans="1:26" ht="21.75" customHeight="1">
      <c r="A201" s="484" t="s">
        <v>11</v>
      </c>
      <c r="B201" s="485"/>
      <c r="C201" s="485"/>
      <c r="D201" s="485"/>
      <c r="E201" s="486"/>
      <c r="F201" s="32"/>
      <c r="G201" s="23">
        <f>SUM(G196:G199)</f>
        <v>0</v>
      </c>
      <c r="H201" s="629">
        <f>SUM(H196:H199)-MIN(H196:H199)+H200</f>
        <v>0</v>
      </c>
      <c r="I201" s="630">
        <f>SUM(I197:I200)-MIN(I197:I200)</f>
        <v>0</v>
      </c>
      <c r="J201" s="629">
        <f>SUM(J196:J199)-MIN(J196:J199)+J200</f>
        <v>0</v>
      </c>
      <c r="K201" s="630">
        <f>SUM(K197:K200)-MIN(K197:K200)</f>
        <v>0</v>
      </c>
      <c r="L201" s="629">
        <f>SUM(L196:L199)-MIN(L196:L199)+L200</f>
        <v>0</v>
      </c>
      <c r="M201" s="630">
        <f>SUM(M197:M200)-MIN(M197:M200)</f>
        <v>0</v>
      </c>
      <c r="N201" s="629">
        <f>SUM(N196:N199)-MIN(N196:N199)+N200</f>
        <v>0</v>
      </c>
      <c r="O201" s="630">
        <f>SUM(O197:O200)-MIN(O197:O200)</f>
        <v>0</v>
      </c>
      <c r="P201" s="535">
        <f>SUM(P196:P199)-MIN(P196:P199)+P200</f>
        <v>0</v>
      </c>
      <c r="Q201" s="536">
        <f>SUM(Q197:Q200)-MIN(Q197:Q200)</f>
        <v>0</v>
      </c>
      <c r="R201" s="23">
        <f>SUM(R196:R199)</f>
        <v>0</v>
      </c>
      <c r="S201" s="537">
        <f>SUM(G201:R201)</f>
        <v>0</v>
      </c>
      <c r="T201" s="538"/>
      <c r="U201" s="30"/>
      <c r="V201" s="164"/>
      <c r="W201" s="91"/>
      <c r="X201" s="91"/>
      <c r="Y201" s="91"/>
      <c r="Z201" s="91"/>
    </row>
    <row r="202" spans="1:26" ht="13.5" customHeight="1">
      <c r="A202" s="539"/>
      <c r="B202" s="478"/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540"/>
      <c r="W202" s="91"/>
      <c r="X202" s="91"/>
      <c r="Y202" s="91"/>
      <c r="Z202" s="91"/>
    </row>
    <row r="203" spans="1:26" ht="12.75" customHeight="1">
      <c r="A203" s="541" t="s">
        <v>31</v>
      </c>
      <c r="B203" s="542"/>
      <c r="C203" s="542"/>
      <c r="D203" s="543"/>
      <c r="E203" s="2" t="s">
        <v>12</v>
      </c>
      <c r="F203" s="2" t="s">
        <v>12</v>
      </c>
      <c r="G203" s="16" t="s">
        <v>12</v>
      </c>
      <c r="H203" s="2" t="s">
        <v>12</v>
      </c>
      <c r="I203" s="16" t="s">
        <v>12</v>
      </c>
      <c r="J203" s="2" t="s">
        <v>12</v>
      </c>
      <c r="K203" s="16" t="s">
        <v>12</v>
      </c>
      <c r="L203" s="16" t="s">
        <v>12</v>
      </c>
      <c r="M203" s="16" t="s">
        <v>12</v>
      </c>
      <c r="N203" s="2" t="s">
        <v>12</v>
      </c>
      <c r="O203" s="522" t="s">
        <v>6</v>
      </c>
      <c r="P203" s="547" t="s">
        <v>29</v>
      </c>
      <c r="Q203" s="548"/>
      <c r="R203" s="19"/>
      <c r="S203" s="6"/>
      <c r="T203" s="6"/>
      <c r="U203" s="6"/>
      <c r="V203" s="162"/>
      <c r="W203" s="91"/>
      <c r="X203" s="91"/>
      <c r="Y203" s="91"/>
      <c r="Z203" s="91"/>
    </row>
    <row r="204" spans="1:26" ht="15">
      <c r="A204" s="544"/>
      <c r="B204" s="545"/>
      <c r="C204" s="545"/>
      <c r="D204" s="546"/>
      <c r="E204" s="254">
        <f>'Work Area'!$B$10</f>
        <v>0</v>
      </c>
      <c r="F204" s="254">
        <f>'Work Area'!$C$10</f>
        <v>0</v>
      </c>
      <c r="G204" s="254">
        <f>'Work Area'!$D$10</f>
        <v>0</v>
      </c>
      <c r="H204" s="254">
        <f>'Work Area'!$E$10</f>
        <v>0</v>
      </c>
      <c r="I204" s="254">
        <f>'Work Area'!$F$10</f>
        <v>0</v>
      </c>
      <c r="J204" s="254">
        <f>'Work Area'!$G$10</f>
        <v>0</v>
      </c>
      <c r="K204" s="254">
        <f>'Work Area'!$H$10</f>
        <v>0</v>
      </c>
      <c r="L204" s="254">
        <f>'Work Area'!$I$10</f>
        <v>0</v>
      </c>
      <c r="M204" s="254">
        <f>'Work Area'!$J$10</f>
        <v>0</v>
      </c>
      <c r="N204" s="254">
        <f>'Work Area'!$K$10</f>
        <v>0</v>
      </c>
      <c r="O204" s="523"/>
      <c r="P204" s="549"/>
      <c r="Q204" s="548"/>
      <c r="R204" s="19"/>
      <c r="S204" s="6"/>
      <c r="T204" s="6"/>
      <c r="U204" s="25"/>
      <c r="V204" s="165"/>
      <c r="W204" s="91"/>
      <c r="X204" s="91"/>
      <c r="Y204" s="91"/>
      <c r="Z204" s="91"/>
    </row>
    <row r="205" spans="1:26" ht="15">
      <c r="A205" s="484" t="s">
        <v>11</v>
      </c>
      <c r="B205" s="485"/>
      <c r="C205" s="485"/>
      <c r="D205" s="486"/>
      <c r="E205" s="110">
        <v>0</v>
      </c>
      <c r="F205" s="110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537">
        <f>SUM(E205:O205)</f>
        <v>0</v>
      </c>
      <c r="Q205" s="538"/>
      <c r="R205" s="20"/>
      <c r="S205" s="8"/>
      <c r="T205" s="17"/>
      <c r="U205" s="25"/>
      <c r="V205" s="165"/>
      <c r="W205" s="91"/>
      <c r="X205" s="91"/>
      <c r="Y205" s="91"/>
      <c r="Z205" s="91"/>
    </row>
    <row r="206" spans="1:26" ht="12.75" customHeight="1">
      <c r="A206" s="550"/>
      <c r="B206" s="551"/>
      <c r="C206" s="551"/>
      <c r="D206" s="551"/>
      <c r="E206" s="551"/>
      <c r="F206" s="551"/>
      <c r="G206" s="551"/>
      <c r="H206" s="551"/>
      <c r="I206" s="551"/>
      <c r="J206" s="551"/>
      <c r="K206" s="551"/>
      <c r="L206" s="551"/>
      <c r="M206" s="551"/>
      <c r="N206" s="551"/>
      <c r="O206" s="551"/>
      <c r="P206" s="551"/>
      <c r="Q206" s="551"/>
      <c r="R206" s="6"/>
      <c r="S206" s="6"/>
      <c r="T206" s="6"/>
      <c r="U206" s="552" t="s">
        <v>13</v>
      </c>
      <c r="V206" s="553"/>
      <c r="W206" s="91"/>
      <c r="X206" s="91"/>
      <c r="Y206" s="91"/>
      <c r="Z206" s="91"/>
    </row>
    <row r="207" spans="1:26" ht="12.75" customHeight="1">
      <c r="A207" s="541" t="s">
        <v>24</v>
      </c>
      <c r="B207" s="542"/>
      <c r="C207" s="542"/>
      <c r="D207" s="542"/>
      <c r="E207" s="542"/>
      <c r="F207" s="543"/>
      <c r="G207" s="556">
        <f>(C187)</f>
        <v>0</v>
      </c>
      <c r="H207" s="557"/>
      <c r="I207" s="560">
        <f>(C188)</f>
        <v>0</v>
      </c>
      <c r="J207" s="561"/>
      <c r="K207" s="560">
        <f>(C189)</f>
        <v>0</v>
      </c>
      <c r="L207" s="561"/>
      <c r="M207" s="560">
        <f>(C190)</f>
        <v>0</v>
      </c>
      <c r="N207" s="561"/>
      <c r="O207" s="522" t="s">
        <v>6</v>
      </c>
      <c r="P207" s="547" t="s">
        <v>23</v>
      </c>
      <c r="Q207" s="548"/>
      <c r="R207" s="8"/>
      <c r="S207" s="6"/>
      <c r="T207" s="6"/>
      <c r="U207" s="552"/>
      <c r="V207" s="553"/>
      <c r="W207" s="91"/>
      <c r="X207" s="91"/>
      <c r="Y207" s="91"/>
      <c r="Z207" s="91"/>
    </row>
    <row r="208" spans="1:26" ht="12.75" customHeight="1">
      <c r="A208" s="544"/>
      <c r="B208" s="545"/>
      <c r="C208" s="545"/>
      <c r="D208" s="545"/>
      <c r="E208" s="545"/>
      <c r="F208" s="546"/>
      <c r="G208" s="558"/>
      <c r="H208" s="559"/>
      <c r="I208" s="562"/>
      <c r="J208" s="563"/>
      <c r="K208" s="562"/>
      <c r="L208" s="563"/>
      <c r="M208" s="562"/>
      <c r="N208" s="563"/>
      <c r="O208" s="523"/>
      <c r="P208" s="549"/>
      <c r="Q208" s="548"/>
      <c r="R208" s="8"/>
      <c r="S208" s="6"/>
      <c r="T208" s="6"/>
      <c r="U208" s="554"/>
      <c r="V208" s="555"/>
      <c r="W208" s="91"/>
      <c r="X208" s="91"/>
      <c r="Y208" s="91"/>
      <c r="Z208" s="91"/>
    </row>
    <row r="209" spans="1:26" ht="12.75" customHeight="1">
      <c r="A209" s="484" t="s">
        <v>11</v>
      </c>
      <c r="B209" s="485"/>
      <c r="C209" s="485"/>
      <c r="D209" s="485"/>
      <c r="E209" s="485"/>
      <c r="F209" s="486"/>
      <c r="G209" s="564">
        <v>0</v>
      </c>
      <c r="H209" s="565"/>
      <c r="I209" s="566">
        <v>0</v>
      </c>
      <c r="J209" s="567"/>
      <c r="K209" s="566">
        <v>0</v>
      </c>
      <c r="L209" s="567"/>
      <c r="M209" s="566">
        <v>0</v>
      </c>
      <c r="N209" s="567"/>
      <c r="O209" s="15">
        <v>0</v>
      </c>
      <c r="P209" s="537">
        <f>SUM(G209:M209)-MIN(G209:M209)+O209</f>
        <v>0</v>
      </c>
      <c r="Q209" s="538"/>
      <c r="R209" s="91"/>
      <c r="S209" s="9"/>
      <c r="T209" s="8"/>
      <c r="U209" s="568" t="s">
        <v>14</v>
      </c>
      <c r="V209" s="569"/>
      <c r="W209" s="91"/>
      <c r="X209" s="91"/>
      <c r="Y209" s="91"/>
      <c r="Z209" s="91"/>
    </row>
    <row r="210" spans="1:26" ht="12.75" customHeight="1">
      <c r="A210" s="550"/>
      <c r="B210" s="551"/>
      <c r="C210" s="551"/>
      <c r="D210" s="551"/>
      <c r="E210" s="551"/>
      <c r="F210" s="551"/>
      <c r="G210" s="551"/>
      <c r="H210" s="551"/>
      <c r="I210" s="551"/>
      <c r="J210" s="551"/>
      <c r="K210" s="551"/>
      <c r="L210" s="551"/>
      <c r="M210" s="551"/>
      <c r="N210" s="551"/>
      <c r="O210" s="551"/>
      <c r="P210" s="551"/>
      <c r="Q210" s="551"/>
      <c r="R210" s="6"/>
      <c r="S210" s="6"/>
      <c r="T210" s="6"/>
      <c r="U210" s="570"/>
      <c r="V210" s="571"/>
      <c r="W210" s="91"/>
      <c r="X210" s="91"/>
      <c r="Y210" s="91"/>
      <c r="Z210" s="91"/>
    </row>
    <row r="211" spans="1:26" ht="12.75" customHeight="1">
      <c r="A211" s="541" t="s">
        <v>27</v>
      </c>
      <c r="B211" s="542"/>
      <c r="C211" s="542"/>
      <c r="D211" s="542"/>
      <c r="E211" s="542"/>
      <c r="F211" s="543"/>
      <c r="G211" s="556">
        <f>(C187)</f>
        <v>0</v>
      </c>
      <c r="H211" s="557"/>
      <c r="I211" s="560">
        <f>(C188)</f>
        <v>0</v>
      </c>
      <c r="J211" s="561"/>
      <c r="K211" s="560">
        <f>(C189)</f>
        <v>0</v>
      </c>
      <c r="L211" s="561"/>
      <c r="M211" s="560">
        <f>(C190)</f>
        <v>0</v>
      </c>
      <c r="N211" s="561"/>
      <c r="O211" s="522" t="s">
        <v>6</v>
      </c>
      <c r="P211" s="547" t="s">
        <v>25</v>
      </c>
      <c r="Q211" s="548"/>
      <c r="R211" s="12"/>
      <c r="S211" s="6"/>
      <c r="T211" s="6"/>
      <c r="U211" s="570"/>
      <c r="V211" s="571"/>
      <c r="W211" s="91"/>
      <c r="X211" s="91"/>
      <c r="Y211" s="91"/>
      <c r="Z211" s="91"/>
    </row>
    <row r="212" spans="1:26" ht="12.75" customHeight="1">
      <c r="A212" s="544"/>
      <c r="B212" s="545"/>
      <c r="C212" s="545"/>
      <c r="D212" s="545"/>
      <c r="E212" s="545"/>
      <c r="F212" s="546"/>
      <c r="G212" s="558"/>
      <c r="H212" s="559"/>
      <c r="I212" s="562"/>
      <c r="J212" s="563"/>
      <c r="K212" s="562"/>
      <c r="L212" s="563"/>
      <c r="M212" s="562"/>
      <c r="N212" s="563"/>
      <c r="O212" s="523"/>
      <c r="P212" s="549"/>
      <c r="Q212" s="548"/>
      <c r="R212" s="12"/>
      <c r="S212" s="6"/>
      <c r="T212" s="6"/>
      <c r="U212" s="685">
        <f>SUM(V191+S201+P205+P209+P213)</f>
        <v>0</v>
      </c>
      <c r="V212" s="686"/>
      <c r="W212" s="91"/>
      <c r="X212" s="91"/>
      <c r="Y212" s="91"/>
      <c r="Z212" s="91"/>
    </row>
    <row r="213" spans="1:26" ht="20.25" customHeight="1">
      <c r="A213" s="484" t="s">
        <v>11</v>
      </c>
      <c r="B213" s="485"/>
      <c r="C213" s="485"/>
      <c r="D213" s="485"/>
      <c r="E213" s="485"/>
      <c r="F213" s="486"/>
      <c r="G213" s="564">
        <v>0</v>
      </c>
      <c r="H213" s="565"/>
      <c r="I213" s="566">
        <v>0</v>
      </c>
      <c r="J213" s="567"/>
      <c r="K213" s="566">
        <v>0</v>
      </c>
      <c r="L213" s="567"/>
      <c r="M213" s="566">
        <v>0</v>
      </c>
      <c r="N213" s="567"/>
      <c r="O213" s="15">
        <v>0</v>
      </c>
      <c r="P213" s="537">
        <f>SUM(G213:M213)-MIN(G213:M213)+O213</f>
        <v>0</v>
      </c>
      <c r="Q213" s="538"/>
      <c r="R213" s="13"/>
      <c r="S213" s="9"/>
      <c r="T213" s="352" t="s">
        <v>156</v>
      </c>
      <c r="U213" s="687"/>
      <c r="V213" s="688"/>
      <c r="W213" s="91"/>
      <c r="X213" s="91"/>
      <c r="Y213" s="91"/>
      <c r="Z213" s="91"/>
    </row>
    <row r="214" spans="1:26" ht="12.75">
      <c r="A214" s="576" t="s">
        <v>36</v>
      </c>
      <c r="B214" s="577"/>
      <c r="C214" s="577"/>
      <c r="D214" s="577"/>
      <c r="E214" s="577"/>
      <c r="F214" s="577"/>
      <c r="G214" s="577"/>
      <c r="H214" s="577"/>
      <c r="I214" s="577"/>
      <c r="J214" s="577"/>
      <c r="K214" s="577"/>
      <c r="L214" s="577"/>
      <c r="M214" s="577"/>
      <c r="N214" s="577"/>
      <c r="O214" s="577"/>
      <c r="P214" s="577"/>
      <c r="Q214" s="577"/>
      <c r="R214" s="577"/>
      <c r="S214" s="577"/>
      <c r="T214" s="577"/>
      <c r="U214" s="577"/>
      <c r="V214" s="578"/>
      <c r="W214" s="91"/>
      <c r="X214" s="91"/>
      <c r="Y214" s="104"/>
      <c r="Z214" s="104"/>
    </row>
    <row r="215" spans="1:26" ht="12.75">
      <c r="A215" s="576" t="s">
        <v>32</v>
      </c>
      <c r="B215" s="577"/>
      <c r="C215" s="577"/>
      <c r="D215" s="577"/>
      <c r="E215" s="577"/>
      <c r="F215" s="577"/>
      <c r="G215" s="577"/>
      <c r="H215" s="577"/>
      <c r="I215" s="577"/>
      <c r="J215" s="577"/>
      <c r="K215" s="577"/>
      <c r="L215" s="577"/>
      <c r="M215" s="577"/>
      <c r="N215" s="577"/>
      <c r="O215" s="577"/>
      <c r="P215" s="577"/>
      <c r="Q215" s="577"/>
      <c r="R215" s="577"/>
      <c r="S215" s="577"/>
      <c r="T215" s="577"/>
      <c r="U215" s="577"/>
      <c r="V215" s="578"/>
      <c r="W215" s="91"/>
      <c r="X215" s="91"/>
      <c r="Y215" s="104"/>
      <c r="Z215" s="104"/>
    </row>
    <row r="216" spans="1:26" ht="13.5" thickBot="1">
      <c r="A216" s="579"/>
      <c r="B216" s="580"/>
      <c r="C216" s="580"/>
      <c r="D216" s="580"/>
      <c r="E216" s="580"/>
      <c r="F216" s="580"/>
      <c r="G216" s="580"/>
      <c r="H216" s="580"/>
      <c r="I216" s="580"/>
      <c r="J216" s="580"/>
      <c r="K216" s="580"/>
      <c r="L216" s="580"/>
      <c r="M216" s="580"/>
      <c r="N216" s="580"/>
      <c r="O216" s="580"/>
      <c r="P216" s="580"/>
      <c r="Q216" s="580"/>
      <c r="R216" s="580"/>
      <c r="S216" s="580"/>
      <c r="T216" s="580"/>
      <c r="U216" s="580"/>
      <c r="V216" s="581"/>
      <c r="W216" s="111"/>
      <c r="X216" s="111"/>
      <c r="Y216" s="104"/>
      <c r="Z216" s="104"/>
    </row>
    <row r="217" spans="1:23" ht="27">
      <c r="A217" s="94" t="s">
        <v>3</v>
      </c>
      <c r="B217" s="132">
        <f>+teams!D35</f>
        <v>0</v>
      </c>
      <c r="C217" s="95"/>
      <c r="D217" s="95"/>
      <c r="E217" s="95"/>
      <c r="F217" s="96"/>
      <c r="G217" s="97"/>
      <c r="H217" s="98" t="s">
        <v>26</v>
      </c>
      <c r="I217" s="109">
        <f>+teams!C35</f>
        <v>7</v>
      </c>
      <c r="J217" s="97"/>
      <c r="K217" s="98" t="s">
        <v>20</v>
      </c>
      <c r="L217" s="505" t="str">
        <f>+teams!A35</f>
        <v>Junior D</v>
      </c>
      <c r="M217" s="506"/>
      <c r="N217" s="99"/>
      <c r="O217" s="100" t="s">
        <v>22</v>
      </c>
      <c r="P217" s="135" t="str">
        <f>+teams!B35</f>
        <v>A</v>
      </c>
      <c r="Q217" s="101"/>
      <c r="R217" s="101"/>
      <c r="S217" s="101"/>
      <c r="T217" s="101"/>
      <c r="U217" s="101"/>
      <c r="V217" s="155"/>
      <c r="W217"/>
    </row>
    <row r="218" spans="1:23" ht="12.75">
      <c r="A218" s="102"/>
      <c r="B218" s="86"/>
      <c r="C218" s="86"/>
      <c r="D218" s="86"/>
      <c r="E218" s="86"/>
      <c r="F218" s="86"/>
      <c r="G218" s="86"/>
      <c r="H218" s="86"/>
      <c r="I218" s="87"/>
      <c r="J218" s="87"/>
      <c r="K218" s="88"/>
      <c r="L218" s="87"/>
      <c r="M218" s="89"/>
      <c r="N218" s="89"/>
      <c r="O218" s="90"/>
      <c r="P218" s="92"/>
      <c r="Q218" s="93"/>
      <c r="R218" s="93"/>
      <c r="S218" s="93"/>
      <c r="T218" s="93"/>
      <c r="U218" s="93"/>
      <c r="V218" s="156"/>
      <c r="W218"/>
    </row>
    <row r="219" spans="1:23" ht="12.75">
      <c r="A219" s="507"/>
      <c r="B219" s="508"/>
      <c r="C219" s="508"/>
      <c r="D219" s="508"/>
      <c r="E219" s="508"/>
      <c r="F219" s="508"/>
      <c r="G219" s="508"/>
      <c r="H219" s="508"/>
      <c r="I219" s="508"/>
      <c r="J219" s="508"/>
      <c r="K219" s="508"/>
      <c r="L219" s="508"/>
      <c r="M219" s="508"/>
      <c r="N219" s="508"/>
      <c r="O219" s="508"/>
      <c r="P219" s="508"/>
      <c r="Q219" s="508"/>
      <c r="R219" s="508"/>
      <c r="S219" s="508"/>
      <c r="T219" s="508"/>
      <c r="U219" s="508"/>
      <c r="V219" s="509"/>
      <c r="W219"/>
    </row>
    <row r="220" spans="1:23" ht="13.5">
      <c r="A220" s="510" t="s">
        <v>1</v>
      </c>
      <c r="B220" s="511"/>
      <c r="C220" s="511"/>
      <c r="D220" s="511"/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  <c r="Q220" s="511"/>
      <c r="R220" s="511"/>
      <c r="S220" s="511"/>
      <c r="T220" s="511"/>
      <c r="U220" s="511"/>
      <c r="V220" s="512"/>
      <c r="W220"/>
    </row>
    <row r="221" spans="1:23" ht="12.75">
      <c r="A221" s="513" t="s">
        <v>0</v>
      </c>
      <c r="B221" s="515" t="s">
        <v>21</v>
      </c>
      <c r="C221" s="517" t="s">
        <v>4</v>
      </c>
      <c r="D221" s="518"/>
      <c r="E221" s="519"/>
      <c r="F221" s="515" t="s">
        <v>125</v>
      </c>
      <c r="G221" s="91"/>
      <c r="H221" s="62" t="s">
        <v>61</v>
      </c>
      <c r="J221" s="62" t="s">
        <v>62</v>
      </c>
      <c r="L221" s="62" t="s">
        <v>63</v>
      </c>
      <c r="N221" s="62" t="s">
        <v>98</v>
      </c>
      <c r="P221" s="62" t="s">
        <v>99</v>
      </c>
      <c r="Q221" s="525" t="s">
        <v>86</v>
      </c>
      <c r="R221" s="526"/>
      <c r="S221" s="527"/>
      <c r="T221" s="2" t="s">
        <v>6</v>
      </c>
      <c r="U221" s="91"/>
      <c r="V221" s="157" t="s">
        <v>19</v>
      </c>
      <c r="W221"/>
    </row>
    <row r="222" spans="1:23" ht="12.75">
      <c r="A222" s="514"/>
      <c r="B222" s="516"/>
      <c r="C222" s="520"/>
      <c r="D222" s="508"/>
      <c r="E222" s="521"/>
      <c r="F222" s="523"/>
      <c r="G222" s="91"/>
      <c r="H222" s="62"/>
      <c r="J222" s="62"/>
      <c r="L222" s="62"/>
      <c r="N222" s="62"/>
      <c r="P222" s="62"/>
      <c r="Q222" s="62">
        <v>1</v>
      </c>
      <c r="R222" s="62">
        <v>2</v>
      </c>
      <c r="S222" s="62">
        <v>3</v>
      </c>
      <c r="T222" s="3"/>
      <c r="U222" s="91"/>
      <c r="V222" s="158" t="s">
        <v>7</v>
      </c>
      <c r="W222"/>
    </row>
    <row r="223" spans="1:23" ht="18.75" customHeight="1">
      <c r="A223" s="105">
        <f>+teams!G35</f>
        <v>0</v>
      </c>
      <c r="B223" s="4">
        <f>+teams!E35</f>
        <v>0</v>
      </c>
      <c r="C223" s="528">
        <f>+teams!I35</f>
        <v>0</v>
      </c>
      <c r="D223" s="529"/>
      <c r="E223" s="530"/>
      <c r="F223" s="110">
        <v>0</v>
      </c>
      <c r="G223" s="111"/>
      <c r="H223" s="191">
        <v>0</v>
      </c>
      <c r="J223" s="191">
        <v>0</v>
      </c>
      <c r="L223" s="191">
        <v>0</v>
      </c>
      <c r="N223" s="191">
        <v>0</v>
      </c>
      <c r="P223" s="191">
        <v>0</v>
      </c>
      <c r="Q223" s="142"/>
      <c r="R223" s="142"/>
      <c r="S223" s="142"/>
      <c r="T223" s="110">
        <v>0</v>
      </c>
      <c r="U223" s="91"/>
      <c r="V223" s="159" t="s">
        <v>8</v>
      </c>
      <c r="W223"/>
    </row>
    <row r="224" spans="1:23" ht="18.75" customHeight="1">
      <c r="A224" s="105">
        <f>+teams!G36</f>
        <v>0</v>
      </c>
      <c r="B224" s="4">
        <f>+teams!E36</f>
        <v>0</v>
      </c>
      <c r="C224" s="528">
        <f>+teams!I36</f>
        <v>0</v>
      </c>
      <c r="D224" s="529"/>
      <c r="E224" s="530"/>
      <c r="F224" s="22">
        <v>0</v>
      </c>
      <c r="G224" s="91"/>
      <c r="H224" s="192">
        <v>0</v>
      </c>
      <c r="J224" s="192">
        <v>0</v>
      </c>
      <c r="L224" s="192">
        <v>0</v>
      </c>
      <c r="N224" s="192">
        <v>0</v>
      </c>
      <c r="P224" s="192">
        <v>0</v>
      </c>
      <c r="Q224" s="143"/>
      <c r="R224" s="143"/>
      <c r="S224" s="143"/>
      <c r="T224" s="110">
        <v>0</v>
      </c>
      <c r="U224" s="91"/>
      <c r="V224" s="159" t="s">
        <v>7</v>
      </c>
      <c r="W224"/>
    </row>
    <row r="225" spans="1:23" ht="18.75" customHeight="1">
      <c r="A225" s="105">
        <f>+teams!G37</f>
        <v>0</v>
      </c>
      <c r="B225" s="4">
        <f>+teams!E37</f>
        <v>0</v>
      </c>
      <c r="C225" s="528">
        <f>+teams!I37</f>
        <v>0</v>
      </c>
      <c r="D225" s="529"/>
      <c r="E225" s="530"/>
      <c r="F225" s="22">
        <v>0</v>
      </c>
      <c r="G225" s="91"/>
      <c r="H225" s="192">
        <v>0</v>
      </c>
      <c r="J225" s="192">
        <v>0</v>
      </c>
      <c r="L225" s="192">
        <v>0</v>
      </c>
      <c r="N225" s="192">
        <v>0</v>
      </c>
      <c r="P225" s="192">
        <v>0</v>
      </c>
      <c r="Q225" s="143"/>
      <c r="R225" s="143"/>
      <c r="S225" s="143"/>
      <c r="T225" s="110">
        <v>0</v>
      </c>
      <c r="U225" s="91"/>
      <c r="V225" s="159" t="s">
        <v>9</v>
      </c>
      <c r="W225"/>
    </row>
    <row r="226" spans="1:23" ht="18.75" customHeight="1">
      <c r="A226" s="105">
        <f>+teams!G38</f>
        <v>0</v>
      </c>
      <c r="B226" s="4">
        <f>+teams!E38</f>
        <v>0</v>
      </c>
      <c r="C226" s="528">
        <f>+teams!I38</f>
        <v>0</v>
      </c>
      <c r="D226" s="529"/>
      <c r="E226" s="530"/>
      <c r="F226" s="22">
        <v>0</v>
      </c>
      <c r="G226" s="91"/>
      <c r="H226" s="192">
        <v>0</v>
      </c>
      <c r="J226" s="192">
        <v>0</v>
      </c>
      <c r="L226" s="192">
        <v>0</v>
      </c>
      <c r="N226" s="192">
        <v>0</v>
      </c>
      <c r="P226" s="192">
        <v>0</v>
      </c>
      <c r="Q226" s="144"/>
      <c r="R226" s="144"/>
      <c r="S226" s="144"/>
      <c r="T226" s="110">
        <v>0</v>
      </c>
      <c r="U226" s="91"/>
      <c r="V226" s="159" t="s">
        <v>10</v>
      </c>
      <c r="W226"/>
    </row>
    <row r="227" spans="1:23" ht="24" customHeight="1">
      <c r="A227" s="484" t="s">
        <v>11</v>
      </c>
      <c r="B227" s="485"/>
      <c r="C227" s="485"/>
      <c r="D227" s="485"/>
      <c r="E227" s="486"/>
      <c r="F227" s="145">
        <f>SUM(F223:F226)</f>
        <v>0</v>
      </c>
      <c r="G227" s="111"/>
      <c r="H227" s="193">
        <f>SUM(H223:H226)-MIN(H223:H226)</f>
        <v>0</v>
      </c>
      <c r="J227" s="193">
        <f>SUM(J223:J226)-MIN(J223:J226)</f>
        <v>0</v>
      </c>
      <c r="L227" s="193">
        <f>SUM(L223:L226)-MIN(L223:L226)</f>
        <v>0</v>
      </c>
      <c r="N227" s="193">
        <f>SUM(N223:N226)-MIN(N223:N226)</f>
        <v>0</v>
      </c>
      <c r="P227" s="193">
        <f>SUM(P223:P226)-MIN(P223:P226)</f>
        <v>0</v>
      </c>
      <c r="Q227" s="112">
        <f>SUM(Q223:Q226)</f>
        <v>0</v>
      </c>
      <c r="R227" s="112">
        <f>SUM(R223:R226)</f>
        <v>0</v>
      </c>
      <c r="S227" s="112">
        <f>SUM(S223:S226)</f>
        <v>0</v>
      </c>
      <c r="T227" s="145">
        <f>SUM(T223:T226)</f>
        <v>0</v>
      </c>
      <c r="U227" s="91"/>
      <c r="V227" s="160">
        <f>SUM(F227:T227)</f>
        <v>0</v>
      </c>
      <c r="W227"/>
    </row>
    <row r="228" spans="1:23" ht="23.25" customHeight="1">
      <c r="A228" s="488"/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518"/>
      <c r="P228" s="518"/>
      <c r="Q228" s="518"/>
      <c r="R228" s="518"/>
      <c r="S228" s="518"/>
      <c r="T228" s="518"/>
      <c r="U228" s="518"/>
      <c r="V228" s="489"/>
      <c r="W228"/>
    </row>
    <row r="229" spans="1:23" ht="13.5">
      <c r="A229" s="510" t="s">
        <v>15</v>
      </c>
      <c r="B229" s="479"/>
      <c r="C229" s="479"/>
      <c r="D229" s="479"/>
      <c r="E229" s="479"/>
      <c r="F229" s="479"/>
      <c r="G229" s="479"/>
      <c r="H229" s="479"/>
      <c r="I229" s="479"/>
      <c r="J229" s="479"/>
      <c r="K229" s="479"/>
      <c r="L229" s="479"/>
      <c r="M229" s="479"/>
      <c r="N229" s="479"/>
      <c r="O229" s="479"/>
      <c r="P229" s="479"/>
      <c r="Q229" s="479"/>
      <c r="R229" s="479"/>
      <c r="S229" s="479"/>
      <c r="T229" s="480"/>
      <c r="U229" s="26"/>
      <c r="V229" s="161"/>
      <c r="W229"/>
    </row>
    <row r="230" spans="1:23" ht="12.75">
      <c r="A230" s="481" t="s">
        <v>0</v>
      </c>
      <c r="B230" s="476" t="s">
        <v>21</v>
      </c>
      <c r="C230" s="477" t="s">
        <v>4</v>
      </c>
      <c r="D230" s="478"/>
      <c r="E230" s="475"/>
      <c r="F230" s="472" t="s">
        <v>34</v>
      </c>
      <c r="G230" s="522" t="s">
        <v>5</v>
      </c>
      <c r="H230" s="691">
        <f>stall1</f>
        <v>0</v>
      </c>
      <c r="I230" s="692"/>
      <c r="J230" s="691">
        <f>stall2</f>
        <v>0</v>
      </c>
      <c r="K230" s="692"/>
      <c r="L230" s="691">
        <f>stall3</f>
        <v>0</v>
      </c>
      <c r="M230" s="692"/>
      <c r="N230" s="691">
        <f>stall4</f>
        <v>0</v>
      </c>
      <c r="O230" s="692"/>
      <c r="P230" s="691">
        <f>stall5</f>
        <v>0</v>
      </c>
      <c r="Q230" s="692"/>
      <c r="R230" s="465" t="s">
        <v>6</v>
      </c>
      <c r="S230" s="517" t="s">
        <v>18</v>
      </c>
      <c r="T230" s="519"/>
      <c r="U230" s="148"/>
      <c r="V230" s="162"/>
      <c r="W230"/>
    </row>
    <row r="231" spans="1:26" ht="12.75">
      <c r="A231" s="514"/>
      <c r="B231" s="516"/>
      <c r="C231" s="520"/>
      <c r="D231" s="508"/>
      <c r="E231" s="521"/>
      <c r="F231" s="473"/>
      <c r="G231" s="523"/>
      <c r="H231" s="693"/>
      <c r="I231" s="694"/>
      <c r="J231" s="693"/>
      <c r="K231" s="694"/>
      <c r="L231" s="693"/>
      <c r="M231" s="694"/>
      <c r="N231" s="693"/>
      <c r="O231" s="694"/>
      <c r="P231" s="693"/>
      <c r="Q231" s="694"/>
      <c r="R231" s="466"/>
      <c r="S231" s="520"/>
      <c r="T231" s="521"/>
      <c r="U231" s="91"/>
      <c r="V231" s="103"/>
      <c r="W231" s="76" t="s">
        <v>77</v>
      </c>
      <c r="X231" s="76" t="s">
        <v>4</v>
      </c>
      <c r="Y231" s="74" t="s">
        <v>78</v>
      </c>
      <c r="Z231" s="171" t="s">
        <v>76</v>
      </c>
    </row>
    <row r="232" spans="1:27" ht="18.75" customHeight="1">
      <c r="A232" s="106">
        <f aca="true" t="shared" si="12" ref="A232:C235">(A223)</f>
        <v>0</v>
      </c>
      <c r="B232" s="14">
        <f t="shared" si="12"/>
        <v>0</v>
      </c>
      <c r="C232" s="467">
        <f t="shared" si="12"/>
        <v>0</v>
      </c>
      <c r="D232" s="468"/>
      <c r="E232" s="469"/>
      <c r="F232" s="33" t="s">
        <v>35</v>
      </c>
      <c r="G232" s="22">
        <v>0</v>
      </c>
      <c r="H232" s="462">
        <v>0</v>
      </c>
      <c r="I232" s="463"/>
      <c r="J232" s="462">
        <v>0</v>
      </c>
      <c r="K232" s="463"/>
      <c r="L232" s="462">
        <v>0</v>
      </c>
      <c r="M232" s="463"/>
      <c r="N232" s="462">
        <v>0</v>
      </c>
      <c r="O232" s="463"/>
      <c r="P232" s="462">
        <v>0</v>
      </c>
      <c r="Q232" s="463"/>
      <c r="R232" s="110">
        <v>0</v>
      </c>
      <c r="S232" s="689" t="s">
        <v>7</v>
      </c>
      <c r="T232" s="690"/>
      <c r="U232" s="91"/>
      <c r="V232" s="103"/>
      <c r="W232" s="147">
        <f aca="true" t="shared" si="13" ref="W232:X235">+B232</f>
        <v>0</v>
      </c>
      <c r="X232" s="141">
        <f t="shared" si="13"/>
        <v>0</v>
      </c>
      <c r="Y232" s="75">
        <f>+teams!H35</f>
        <v>0</v>
      </c>
      <c r="Z232" s="173">
        <f>SUM(F223:O223,T223,G232:R232,G$209,G$213)</f>
        <v>0</v>
      </c>
      <c r="AA232" s="217">
        <f>+G245</f>
        <v>0</v>
      </c>
    </row>
    <row r="233" spans="1:27" ht="18.75" customHeight="1">
      <c r="A233" s="106">
        <f t="shared" si="12"/>
        <v>0</v>
      </c>
      <c r="B233" s="14">
        <f t="shared" si="12"/>
        <v>0</v>
      </c>
      <c r="C233" s="448">
        <f t="shared" si="12"/>
        <v>0</v>
      </c>
      <c r="D233" s="449"/>
      <c r="E233" s="413"/>
      <c r="F233" s="33" t="s">
        <v>35</v>
      </c>
      <c r="G233" s="22">
        <v>0</v>
      </c>
      <c r="H233" s="531">
        <v>0</v>
      </c>
      <c r="I233" s="532"/>
      <c r="J233" s="531">
        <v>0</v>
      </c>
      <c r="K233" s="532"/>
      <c r="L233" s="531">
        <v>0</v>
      </c>
      <c r="M233" s="532"/>
      <c r="N233" s="531">
        <v>0</v>
      </c>
      <c r="O233" s="532"/>
      <c r="P233" s="531">
        <v>0</v>
      </c>
      <c r="Q233" s="532"/>
      <c r="R233" s="22">
        <v>0</v>
      </c>
      <c r="S233" s="460" t="s">
        <v>8</v>
      </c>
      <c r="T233" s="461"/>
      <c r="U233" s="91"/>
      <c r="V233" s="103"/>
      <c r="W233" s="147">
        <f t="shared" si="13"/>
        <v>0</v>
      </c>
      <c r="X233" s="141">
        <f t="shared" si="13"/>
        <v>0</v>
      </c>
      <c r="Y233" s="75">
        <f>+teams!H36</f>
        <v>0</v>
      </c>
      <c r="Z233" s="173">
        <f>SUM(F224:O224,T224,G233:R233,I$209,I$213)</f>
        <v>0</v>
      </c>
      <c r="AA233" s="217">
        <f>+I245</f>
        <v>0</v>
      </c>
    </row>
    <row r="234" spans="1:27" ht="18.75" customHeight="1">
      <c r="A234" s="106">
        <f t="shared" si="12"/>
        <v>0</v>
      </c>
      <c r="B234" s="14">
        <f t="shared" si="12"/>
        <v>0</v>
      </c>
      <c r="C234" s="448">
        <f t="shared" si="12"/>
        <v>0</v>
      </c>
      <c r="D234" s="449"/>
      <c r="E234" s="413"/>
      <c r="F234" s="33" t="s">
        <v>35</v>
      </c>
      <c r="G234" s="22">
        <v>0</v>
      </c>
      <c r="H234" s="531">
        <v>0</v>
      </c>
      <c r="I234" s="532"/>
      <c r="J234" s="531">
        <v>0</v>
      </c>
      <c r="K234" s="532"/>
      <c r="L234" s="531">
        <v>0</v>
      </c>
      <c r="M234" s="532"/>
      <c r="N234" s="531">
        <v>0</v>
      </c>
      <c r="O234" s="532"/>
      <c r="P234" s="531">
        <v>0</v>
      </c>
      <c r="Q234" s="532"/>
      <c r="R234" s="22">
        <v>0</v>
      </c>
      <c r="S234" s="460" t="s">
        <v>7</v>
      </c>
      <c r="T234" s="461"/>
      <c r="U234" s="91"/>
      <c r="V234" s="103"/>
      <c r="W234" s="147">
        <f t="shared" si="13"/>
        <v>0</v>
      </c>
      <c r="X234" s="141">
        <f t="shared" si="13"/>
        <v>0</v>
      </c>
      <c r="Y234" s="75">
        <f>+teams!H37</f>
        <v>0</v>
      </c>
      <c r="Z234" s="173">
        <f>SUM(F225:O225,T225,G234:R234,K$209,K$213)</f>
        <v>0</v>
      </c>
      <c r="AA234" s="217">
        <f>+K245</f>
        <v>0</v>
      </c>
    </row>
    <row r="235" spans="1:27" ht="18.75" customHeight="1">
      <c r="A235" s="106">
        <f t="shared" si="12"/>
        <v>0</v>
      </c>
      <c r="B235" s="14">
        <f t="shared" si="12"/>
        <v>0</v>
      </c>
      <c r="C235" s="448">
        <f t="shared" si="12"/>
        <v>0</v>
      </c>
      <c r="D235" s="449"/>
      <c r="E235" s="413"/>
      <c r="F235" s="33" t="s">
        <v>35</v>
      </c>
      <c r="G235" s="22">
        <v>0</v>
      </c>
      <c r="H235" s="531">
        <v>0</v>
      </c>
      <c r="I235" s="532"/>
      <c r="J235" s="531">
        <v>0</v>
      </c>
      <c r="K235" s="532"/>
      <c r="L235" s="531">
        <v>0</v>
      </c>
      <c r="M235" s="532"/>
      <c r="N235" s="531">
        <v>0</v>
      </c>
      <c r="O235" s="532"/>
      <c r="P235" s="531">
        <v>0</v>
      </c>
      <c r="Q235" s="532"/>
      <c r="R235" s="22">
        <v>0</v>
      </c>
      <c r="S235" s="460" t="s">
        <v>9</v>
      </c>
      <c r="T235" s="461"/>
      <c r="U235" s="91"/>
      <c r="V235" s="103"/>
      <c r="W235" s="147">
        <f t="shared" si="13"/>
        <v>0</v>
      </c>
      <c r="X235" s="141">
        <f t="shared" si="13"/>
        <v>0</v>
      </c>
      <c r="Y235" s="75">
        <f>+teams!H38</f>
        <v>0</v>
      </c>
      <c r="Z235" s="173">
        <f>SUM(F226:O226,T226,G235:R235,M$209,M$213)</f>
        <v>0</v>
      </c>
      <c r="AA235" s="217">
        <f>+M245</f>
        <v>0</v>
      </c>
    </row>
    <row r="236" spans="1:23" ht="22.5" customHeight="1">
      <c r="A236" s="484" t="s">
        <v>16</v>
      </c>
      <c r="B236" s="485"/>
      <c r="C236" s="485"/>
      <c r="D236" s="485"/>
      <c r="E236" s="486"/>
      <c r="F236" s="32"/>
      <c r="G236" s="32"/>
      <c r="H236" s="531">
        <v>0</v>
      </c>
      <c r="I236" s="532"/>
      <c r="J236" s="531">
        <v>0</v>
      </c>
      <c r="K236" s="532"/>
      <c r="L236" s="531">
        <v>0</v>
      </c>
      <c r="M236" s="532"/>
      <c r="N236" s="531">
        <v>0</v>
      </c>
      <c r="O236" s="532"/>
      <c r="P236" s="531">
        <v>0</v>
      </c>
      <c r="Q236" s="532"/>
      <c r="R236" s="32"/>
      <c r="S236" s="533" t="s">
        <v>10</v>
      </c>
      <c r="T236" s="534"/>
      <c r="U236" s="149"/>
      <c r="V236" s="163"/>
      <c r="W236"/>
    </row>
    <row r="237" spans="1:23" ht="27.75" customHeight="1">
      <c r="A237" s="484" t="s">
        <v>11</v>
      </c>
      <c r="B237" s="485"/>
      <c r="C237" s="485"/>
      <c r="D237" s="485"/>
      <c r="E237" s="486"/>
      <c r="F237" s="32"/>
      <c r="G237" s="23">
        <f>SUM(G232:G235)</f>
        <v>0</v>
      </c>
      <c r="H237" s="535">
        <f>SUM(H232:H235)-MIN(H232:H235)+H236</f>
        <v>0</v>
      </c>
      <c r="I237" s="536">
        <f>SUM(I233:I236)-MIN(I233:I236)</f>
        <v>0</v>
      </c>
      <c r="J237" s="535">
        <f>SUM(J232:J235)-MIN(J232:J235)+J236</f>
        <v>0</v>
      </c>
      <c r="K237" s="536">
        <f>SUM(K233:K236)-MIN(K233:K236)</f>
        <v>0</v>
      </c>
      <c r="L237" s="535">
        <f>SUM(L232:L235)-MIN(L232:L235)+L236</f>
        <v>0</v>
      </c>
      <c r="M237" s="536">
        <f>SUM(M233:M236)-MIN(M233:M236)</f>
        <v>0</v>
      </c>
      <c r="N237" s="535">
        <f>SUM(N232:N235)-MIN(N232:N235)+N236</f>
        <v>0</v>
      </c>
      <c r="O237" s="536">
        <f>SUM(O233:O236)-MIN(O233:O236)</f>
        <v>0</v>
      </c>
      <c r="P237" s="535">
        <f>SUM(P232:P235)-MIN(P232:P235)+P236</f>
        <v>0</v>
      </c>
      <c r="Q237" s="536">
        <f>SUM(Q233:Q236)-MIN(Q233:Q236)</f>
        <v>0</v>
      </c>
      <c r="R237" s="23">
        <f>SUM(R232:R235)</f>
        <v>0</v>
      </c>
      <c r="S237" s="537">
        <f>SUM(G237:R237)</f>
        <v>0</v>
      </c>
      <c r="T237" s="538"/>
      <c r="U237" s="30"/>
      <c r="V237" s="164"/>
      <c r="W237"/>
    </row>
    <row r="238" spans="1:23" ht="12.75">
      <c r="A238" s="539"/>
      <c r="B238" s="478"/>
      <c r="C238" s="478"/>
      <c r="D238" s="478"/>
      <c r="E238" s="478"/>
      <c r="F238" s="478"/>
      <c r="G238" s="478"/>
      <c r="H238" s="478"/>
      <c r="I238" s="478"/>
      <c r="J238" s="478"/>
      <c r="K238" s="478"/>
      <c r="L238" s="478"/>
      <c r="M238" s="478"/>
      <c r="N238" s="478"/>
      <c r="O238" s="478"/>
      <c r="P238" s="478"/>
      <c r="Q238" s="478"/>
      <c r="R238" s="478"/>
      <c r="S238" s="478"/>
      <c r="T238" s="478"/>
      <c r="U238" s="478"/>
      <c r="V238" s="540"/>
      <c r="W238"/>
    </row>
    <row r="239" spans="1:23" ht="12.75">
      <c r="A239" s="541" t="s">
        <v>31</v>
      </c>
      <c r="B239" s="542"/>
      <c r="C239" s="542"/>
      <c r="D239" s="543"/>
      <c r="E239" s="2" t="s">
        <v>12</v>
      </c>
      <c r="F239" s="2" t="s">
        <v>12</v>
      </c>
      <c r="G239" s="16" t="s">
        <v>12</v>
      </c>
      <c r="H239" s="2" t="s">
        <v>12</v>
      </c>
      <c r="I239" s="16" t="s">
        <v>12</v>
      </c>
      <c r="J239" s="2" t="s">
        <v>12</v>
      </c>
      <c r="K239" s="16" t="s">
        <v>12</v>
      </c>
      <c r="L239" s="16" t="s">
        <v>12</v>
      </c>
      <c r="M239" s="16" t="s">
        <v>12</v>
      </c>
      <c r="N239" s="2" t="s">
        <v>12</v>
      </c>
      <c r="O239" s="522" t="s">
        <v>6</v>
      </c>
      <c r="P239" s="547" t="s">
        <v>29</v>
      </c>
      <c r="Q239" s="548"/>
      <c r="R239" s="19"/>
      <c r="S239" s="6"/>
      <c r="T239" s="6"/>
      <c r="U239" s="6"/>
      <c r="V239" s="162"/>
      <c r="W239"/>
    </row>
    <row r="240" spans="1:23" ht="15">
      <c r="A240" s="544"/>
      <c r="B240" s="545"/>
      <c r="C240" s="545"/>
      <c r="D240" s="546"/>
      <c r="E240" s="254">
        <f>'Work Area'!$B$10</f>
        <v>0</v>
      </c>
      <c r="F240" s="254">
        <f>'Work Area'!$C$10</f>
        <v>0</v>
      </c>
      <c r="G240" s="254">
        <f>'Work Area'!$D$10</f>
        <v>0</v>
      </c>
      <c r="H240" s="254">
        <f>'Work Area'!$E$10</f>
        <v>0</v>
      </c>
      <c r="I240" s="254">
        <f>'Work Area'!$F$10</f>
        <v>0</v>
      </c>
      <c r="J240" s="254">
        <f>'Work Area'!$G$10</f>
        <v>0</v>
      </c>
      <c r="K240" s="254">
        <f>'Work Area'!$H$10</f>
        <v>0</v>
      </c>
      <c r="L240" s="254">
        <f>'Work Area'!$I$10</f>
        <v>0</v>
      </c>
      <c r="M240" s="254">
        <f>'Work Area'!$J$10</f>
        <v>0</v>
      </c>
      <c r="N240" s="254">
        <f>'Work Area'!$K$10</f>
        <v>0</v>
      </c>
      <c r="O240" s="523"/>
      <c r="P240" s="549"/>
      <c r="Q240" s="548"/>
      <c r="R240" s="19"/>
      <c r="S240" s="6"/>
      <c r="T240" s="6"/>
      <c r="U240" s="25"/>
      <c r="V240" s="165"/>
      <c r="W240"/>
    </row>
    <row r="241" spans="1:23" ht="24.75" customHeight="1">
      <c r="A241" s="484" t="s">
        <v>11</v>
      </c>
      <c r="B241" s="485"/>
      <c r="C241" s="485"/>
      <c r="D241" s="486"/>
      <c r="E241" s="110">
        <v>0</v>
      </c>
      <c r="F241" s="110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537">
        <f>SUM(E241:O241)</f>
        <v>0</v>
      </c>
      <c r="Q241" s="538"/>
      <c r="R241" s="20"/>
      <c r="S241" s="8"/>
      <c r="T241" s="17"/>
      <c r="U241" s="25"/>
      <c r="V241" s="165"/>
      <c r="W241"/>
    </row>
    <row r="242" spans="1:23" ht="12.75">
      <c r="A242" s="550"/>
      <c r="B242" s="551"/>
      <c r="C242" s="551"/>
      <c r="D242" s="551"/>
      <c r="E242" s="551"/>
      <c r="F242" s="551"/>
      <c r="G242" s="551"/>
      <c r="H242" s="551"/>
      <c r="I242" s="551"/>
      <c r="J242" s="551"/>
      <c r="K242" s="551"/>
      <c r="L242" s="551"/>
      <c r="M242" s="551"/>
      <c r="N242" s="551"/>
      <c r="O242" s="551"/>
      <c r="P242" s="551"/>
      <c r="Q242" s="551"/>
      <c r="R242" s="6"/>
      <c r="S242" s="6"/>
      <c r="T242" s="6"/>
      <c r="U242" s="552" t="s">
        <v>13</v>
      </c>
      <c r="V242" s="553"/>
      <c r="W242"/>
    </row>
    <row r="243" spans="1:23" ht="12.75" customHeight="1">
      <c r="A243" s="541" t="s">
        <v>24</v>
      </c>
      <c r="B243" s="542"/>
      <c r="C243" s="542"/>
      <c r="D243" s="542"/>
      <c r="E243" s="542"/>
      <c r="F243" s="543"/>
      <c r="G243" s="556">
        <f>(C223)</f>
        <v>0</v>
      </c>
      <c r="H243" s="557"/>
      <c r="I243" s="560">
        <f>(C224)</f>
        <v>0</v>
      </c>
      <c r="J243" s="561"/>
      <c r="K243" s="560">
        <f>(C225)</f>
        <v>0</v>
      </c>
      <c r="L243" s="561"/>
      <c r="M243" s="560">
        <f>(C226)</f>
        <v>0</v>
      </c>
      <c r="N243" s="561"/>
      <c r="O243" s="522" t="s">
        <v>6</v>
      </c>
      <c r="P243" s="547" t="s">
        <v>23</v>
      </c>
      <c r="Q243" s="548"/>
      <c r="R243" s="8"/>
      <c r="S243" s="6"/>
      <c r="T243" s="6"/>
      <c r="U243" s="552"/>
      <c r="V243" s="553"/>
      <c r="W243"/>
    </row>
    <row r="244" spans="1:23" ht="12.75" customHeight="1">
      <c r="A244" s="544"/>
      <c r="B244" s="545"/>
      <c r="C244" s="545"/>
      <c r="D244" s="545"/>
      <c r="E244" s="545"/>
      <c r="F244" s="546"/>
      <c r="G244" s="558"/>
      <c r="H244" s="559"/>
      <c r="I244" s="562"/>
      <c r="J244" s="563"/>
      <c r="K244" s="562"/>
      <c r="L244" s="563"/>
      <c r="M244" s="562"/>
      <c r="N244" s="563"/>
      <c r="O244" s="523"/>
      <c r="P244" s="549"/>
      <c r="Q244" s="548"/>
      <c r="R244" s="8"/>
      <c r="S244" s="6"/>
      <c r="T244" s="6"/>
      <c r="U244" s="554"/>
      <c r="V244" s="555"/>
      <c r="W244"/>
    </row>
    <row r="245" spans="1:23" ht="24.75" customHeight="1">
      <c r="A245" s="484" t="s">
        <v>11</v>
      </c>
      <c r="B245" s="485"/>
      <c r="C245" s="485"/>
      <c r="D245" s="485"/>
      <c r="E245" s="485"/>
      <c r="F245" s="486"/>
      <c r="G245" s="564">
        <v>0</v>
      </c>
      <c r="H245" s="565"/>
      <c r="I245" s="566">
        <v>0</v>
      </c>
      <c r="J245" s="567"/>
      <c r="K245" s="566">
        <v>0</v>
      </c>
      <c r="L245" s="567"/>
      <c r="M245" s="566">
        <v>0</v>
      </c>
      <c r="N245" s="567"/>
      <c r="O245" s="15">
        <v>0</v>
      </c>
      <c r="P245" s="537">
        <f>SUM(G245:M245)-MIN(G245:M245)+O245</f>
        <v>0</v>
      </c>
      <c r="Q245" s="538"/>
      <c r="R245" s="91"/>
      <c r="S245" s="9"/>
      <c r="T245" s="8"/>
      <c r="U245" s="568" t="s">
        <v>14</v>
      </c>
      <c r="V245" s="569"/>
      <c r="W245"/>
    </row>
    <row r="246" spans="1:23" ht="12.75">
      <c r="A246" s="550"/>
      <c r="B246" s="551"/>
      <c r="C246" s="551"/>
      <c r="D246" s="551"/>
      <c r="E246" s="551"/>
      <c r="F246" s="551"/>
      <c r="G246" s="551"/>
      <c r="H246" s="551"/>
      <c r="I246" s="551"/>
      <c r="J246" s="551"/>
      <c r="K246" s="551"/>
      <c r="L246" s="551"/>
      <c r="M246" s="551"/>
      <c r="N246" s="551"/>
      <c r="O246" s="551"/>
      <c r="P246" s="551"/>
      <c r="Q246" s="551"/>
      <c r="R246" s="6"/>
      <c r="S246" s="6"/>
      <c r="T246" s="6"/>
      <c r="U246" s="570"/>
      <c r="V246" s="571"/>
      <c r="W246"/>
    </row>
    <row r="247" spans="1:23" ht="12.75" customHeight="1">
      <c r="A247" s="541" t="s">
        <v>27</v>
      </c>
      <c r="B247" s="542"/>
      <c r="C247" s="542"/>
      <c r="D247" s="542"/>
      <c r="E247" s="542"/>
      <c r="F247" s="543"/>
      <c r="G247" s="556">
        <f>(C223)</f>
        <v>0</v>
      </c>
      <c r="H247" s="557"/>
      <c r="I247" s="560">
        <f>(C224)</f>
        <v>0</v>
      </c>
      <c r="J247" s="561"/>
      <c r="K247" s="560">
        <f>(C225)</f>
        <v>0</v>
      </c>
      <c r="L247" s="561"/>
      <c r="M247" s="560">
        <f>(C226)</f>
        <v>0</v>
      </c>
      <c r="N247" s="561"/>
      <c r="O247" s="522" t="s">
        <v>6</v>
      </c>
      <c r="P247" s="547" t="s">
        <v>25</v>
      </c>
      <c r="Q247" s="548"/>
      <c r="R247" s="12"/>
      <c r="S247" s="6"/>
      <c r="T247" s="6"/>
      <c r="U247" s="570"/>
      <c r="V247" s="571"/>
      <c r="W247"/>
    </row>
    <row r="248" spans="1:22" ht="12.75" customHeight="1">
      <c r="A248" s="544"/>
      <c r="B248" s="545"/>
      <c r="C248" s="545"/>
      <c r="D248" s="545"/>
      <c r="E248" s="545"/>
      <c r="F248" s="546"/>
      <c r="G248" s="558"/>
      <c r="H248" s="559"/>
      <c r="I248" s="562"/>
      <c r="J248" s="563"/>
      <c r="K248" s="562"/>
      <c r="L248" s="563"/>
      <c r="M248" s="562"/>
      <c r="N248" s="563"/>
      <c r="O248" s="523"/>
      <c r="P248" s="549"/>
      <c r="Q248" s="548"/>
      <c r="R248" s="12"/>
      <c r="S248" s="6"/>
      <c r="T248" s="6"/>
      <c r="U248" s="685">
        <f>SUM(V227+S237+P241+P245+P249)</f>
        <v>0</v>
      </c>
      <c r="V248" s="686"/>
    </row>
    <row r="249" spans="1:22" ht="20.25" customHeight="1">
      <c r="A249" s="484" t="s">
        <v>11</v>
      </c>
      <c r="B249" s="485"/>
      <c r="C249" s="485"/>
      <c r="D249" s="485"/>
      <c r="E249" s="485"/>
      <c r="F249" s="486"/>
      <c r="G249" s="564">
        <v>0</v>
      </c>
      <c r="H249" s="565"/>
      <c r="I249" s="566">
        <v>0</v>
      </c>
      <c r="J249" s="567"/>
      <c r="K249" s="566">
        <v>0</v>
      </c>
      <c r="L249" s="567"/>
      <c r="M249" s="566">
        <v>0</v>
      </c>
      <c r="N249" s="567"/>
      <c r="O249" s="15">
        <v>0</v>
      </c>
      <c r="P249" s="537">
        <f>SUM(G249:M249)-MIN(G249:M249)+O249</f>
        <v>0</v>
      </c>
      <c r="Q249" s="538"/>
      <c r="R249" s="13"/>
      <c r="S249" s="9"/>
      <c r="T249" s="352" t="s">
        <v>156</v>
      </c>
      <c r="U249" s="687"/>
      <c r="V249" s="688"/>
    </row>
    <row r="250" spans="1:22" ht="12.75">
      <c r="A250" s="576" t="s">
        <v>36</v>
      </c>
      <c r="B250" s="577"/>
      <c r="C250" s="577"/>
      <c r="D250" s="577"/>
      <c r="E250" s="577"/>
      <c r="F250" s="577"/>
      <c r="G250" s="577"/>
      <c r="H250" s="577"/>
      <c r="I250" s="577"/>
      <c r="J250" s="577"/>
      <c r="K250" s="577"/>
      <c r="L250" s="577"/>
      <c r="M250" s="577"/>
      <c r="N250" s="577"/>
      <c r="O250" s="577"/>
      <c r="P250" s="577"/>
      <c r="Q250" s="577"/>
      <c r="R250" s="577"/>
      <c r="S250" s="577"/>
      <c r="T250" s="577"/>
      <c r="U250" s="577"/>
      <c r="V250" s="578"/>
    </row>
    <row r="251" spans="1:22" ht="13.5" thickBot="1">
      <c r="A251" s="582" t="s">
        <v>32</v>
      </c>
      <c r="B251" s="583"/>
      <c r="C251" s="583"/>
      <c r="D251" s="583"/>
      <c r="E251" s="583"/>
      <c r="F251" s="583"/>
      <c r="G251" s="583"/>
      <c r="H251" s="583"/>
      <c r="I251" s="583"/>
      <c r="J251" s="583"/>
      <c r="K251" s="583"/>
      <c r="L251" s="583"/>
      <c r="M251" s="583"/>
      <c r="N251" s="583"/>
      <c r="O251" s="583"/>
      <c r="P251" s="583"/>
      <c r="Q251" s="583"/>
      <c r="R251" s="583"/>
      <c r="S251" s="583"/>
      <c r="T251" s="583"/>
      <c r="U251" s="583"/>
      <c r="V251" s="584"/>
    </row>
    <row r="252" spans="1:22" ht="13.5" thickBot="1">
      <c r="A252" s="585"/>
      <c r="B252" s="586"/>
      <c r="C252" s="586"/>
      <c r="D252" s="586"/>
      <c r="E252" s="586"/>
      <c r="F252" s="586"/>
      <c r="G252" s="586"/>
      <c r="H252" s="586"/>
      <c r="I252" s="586"/>
      <c r="J252" s="586"/>
      <c r="K252" s="586"/>
      <c r="L252" s="586"/>
      <c r="M252" s="586"/>
      <c r="N252" s="586"/>
      <c r="O252" s="586"/>
      <c r="P252" s="586"/>
      <c r="Q252" s="586"/>
      <c r="R252" s="586"/>
      <c r="S252" s="586"/>
      <c r="T252" s="586"/>
      <c r="U252" s="586"/>
      <c r="V252" s="587"/>
    </row>
    <row r="253" spans="1:22" ht="27">
      <c r="A253" s="94" t="s">
        <v>3</v>
      </c>
      <c r="B253" s="132">
        <f>+teams!D40</f>
        <v>0</v>
      </c>
      <c r="C253" s="95"/>
      <c r="D253" s="95"/>
      <c r="E253" s="95"/>
      <c r="F253" s="96"/>
      <c r="G253" s="97"/>
      <c r="H253" s="98" t="s">
        <v>26</v>
      </c>
      <c r="I253" s="109">
        <f>+teams!C40</f>
        <v>8</v>
      </c>
      <c r="J253" s="97"/>
      <c r="K253" s="98" t="s">
        <v>20</v>
      </c>
      <c r="L253" s="505" t="str">
        <f>+teams!A40</f>
        <v>Junior D</v>
      </c>
      <c r="M253" s="506"/>
      <c r="N253" s="99"/>
      <c r="O253" s="100" t="s">
        <v>22</v>
      </c>
      <c r="P253" s="135" t="str">
        <f>+teams!B40</f>
        <v>A</v>
      </c>
      <c r="Q253" s="101"/>
      <c r="R253" s="101"/>
      <c r="S253" s="101"/>
      <c r="T253" s="101"/>
      <c r="U253" s="101"/>
      <c r="V253" s="155"/>
    </row>
    <row r="254" spans="1:22" ht="12.75">
      <c r="A254" s="102"/>
      <c r="B254" s="86"/>
      <c r="C254" s="86"/>
      <c r="D254" s="86"/>
      <c r="E254" s="86"/>
      <c r="F254" s="86"/>
      <c r="G254" s="86"/>
      <c r="H254" s="86"/>
      <c r="I254" s="87"/>
      <c r="J254" s="87"/>
      <c r="K254" s="88"/>
      <c r="L254" s="87"/>
      <c r="M254" s="89"/>
      <c r="N254" s="89"/>
      <c r="O254" s="90"/>
      <c r="P254" s="92"/>
      <c r="Q254" s="93"/>
      <c r="R254" s="93"/>
      <c r="S254" s="93"/>
      <c r="T254" s="93"/>
      <c r="U254" s="93"/>
      <c r="V254" s="156"/>
    </row>
    <row r="255" spans="1:22" ht="12.75">
      <c r="A255" s="507"/>
      <c r="B255" s="508"/>
      <c r="C255" s="508"/>
      <c r="D255" s="508"/>
      <c r="E255" s="508"/>
      <c r="F255" s="508"/>
      <c r="G255" s="508"/>
      <c r="H255" s="508"/>
      <c r="I255" s="508"/>
      <c r="J255" s="508"/>
      <c r="K255" s="508"/>
      <c r="L255" s="508"/>
      <c r="M255" s="508"/>
      <c r="N255" s="508"/>
      <c r="O255" s="508"/>
      <c r="P255" s="508"/>
      <c r="Q255" s="508"/>
      <c r="R255" s="508"/>
      <c r="S255" s="508"/>
      <c r="T255" s="508"/>
      <c r="U255" s="508"/>
      <c r="V255" s="509"/>
    </row>
    <row r="256" spans="1:22" ht="13.5">
      <c r="A256" s="510" t="s">
        <v>1</v>
      </c>
      <c r="B256" s="511"/>
      <c r="C256" s="511"/>
      <c r="D256" s="511"/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1"/>
      <c r="R256" s="511"/>
      <c r="S256" s="511"/>
      <c r="T256" s="511"/>
      <c r="U256" s="511"/>
      <c r="V256" s="512"/>
    </row>
    <row r="257" spans="1:22" ht="12.75">
      <c r="A257" s="513" t="s">
        <v>0</v>
      </c>
      <c r="B257" s="515" t="s">
        <v>21</v>
      </c>
      <c r="C257" s="517" t="s">
        <v>4</v>
      </c>
      <c r="D257" s="518"/>
      <c r="E257" s="519"/>
      <c r="F257" s="515" t="s">
        <v>125</v>
      </c>
      <c r="G257" s="91"/>
      <c r="H257" s="62" t="s">
        <v>61</v>
      </c>
      <c r="J257" s="62" t="s">
        <v>62</v>
      </c>
      <c r="L257" s="62" t="s">
        <v>63</v>
      </c>
      <c r="N257" s="62" t="s">
        <v>98</v>
      </c>
      <c r="P257" s="62" t="s">
        <v>99</v>
      </c>
      <c r="Q257" s="525" t="s">
        <v>86</v>
      </c>
      <c r="R257" s="526"/>
      <c r="S257" s="527"/>
      <c r="T257" s="2" t="s">
        <v>6</v>
      </c>
      <c r="U257" s="91"/>
      <c r="V257" s="157" t="s">
        <v>19</v>
      </c>
    </row>
    <row r="258" spans="1:22" ht="12.75">
      <c r="A258" s="514"/>
      <c r="B258" s="516"/>
      <c r="C258" s="520"/>
      <c r="D258" s="508"/>
      <c r="E258" s="521"/>
      <c r="F258" s="523"/>
      <c r="G258" s="91"/>
      <c r="H258" s="62"/>
      <c r="J258" s="62"/>
      <c r="L258" s="62"/>
      <c r="N258" s="62"/>
      <c r="P258" s="62"/>
      <c r="Q258" s="62">
        <v>1</v>
      </c>
      <c r="R258" s="62">
        <v>2</v>
      </c>
      <c r="S258" s="62">
        <v>3</v>
      </c>
      <c r="T258" s="3"/>
      <c r="U258" s="91"/>
      <c r="V258" s="158" t="s">
        <v>7</v>
      </c>
    </row>
    <row r="259" spans="1:22" ht="18.75" customHeight="1">
      <c r="A259" s="105">
        <f>+teams!G40</f>
        <v>0</v>
      </c>
      <c r="B259" s="105">
        <f>+teams!E40</f>
        <v>0</v>
      </c>
      <c r="C259" s="528">
        <f>+teams!I40</f>
        <v>0</v>
      </c>
      <c r="D259" s="529"/>
      <c r="E259" s="530"/>
      <c r="F259" s="110">
        <v>0</v>
      </c>
      <c r="G259" s="111"/>
      <c r="H259" s="191">
        <v>0</v>
      </c>
      <c r="J259" s="191">
        <v>0</v>
      </c>
      <c r="L259" s="191">
        <v>0</v>
      </c>
      <c r="N259" s="191">
        <v>0</v>
      </c>
      <c r="P259" s="191">
        <v>0</v>
      </c>
      <c r="Q259" s="142"/>
      <c r="R259" s="142"/>
      <c r="S259" s="142"/>
      <c r="T259" s="110">
        <v>0</v>
      </c>
      <c r="U259" s="91"/>
      <c r="V259" s="159" t="s">
        <v>8</v>
      </c>
    </row>
    <row r="260" spans="1:22" ht="18.75" customHeight="1">
      <c r="A260" s="105">
        <f>+teams!G41</f>
        <v>0</v>
      </c>
      <c r="B260" s="105">
        <f>+teams!E41</f>
        <v>0</v>
      </c>
      <c r="C260" s="528">
        <f>+teams!I41</f>
        <v>0</v>
      </c>
      <c r="D260" s="529"/>
      <c r="E260" s="530"/>
      <c r="F260" s="22">
        <v>0</v>
      </c>
      <c r="G260" s="91"/>
      <c r="H260" s="192">
        <v>0</v>
      </c>
      <c r="J260" s="192">
        <v>0</v>
      </c>
      <c r="L260" s="192">
        <v>0</v>
      </c>
      <c r="N260" s="192">
        <v>0</v>
      </c>
      <c r="P260" s="192">
        <v>0</v>
      </c>
      <c r="Q260" s="143"/>
      <c r="R260" s="143"/>
      <c r="S260" s="143"/>
      <c r="T260" s="110">
        <v>0</v>
      </c>
      <c r="U260" s="91"/>
      <c r="V260" s="159" t="s">
        <v>7</v>
      </c>
    </row>
    <row r="261" spans="1:22" ht="18.75" customHeight="1">
      <c r="A261" s="105">
        <f>+teams!G42</f>
        <v>0</v>
      </c>
      <c r="B261" s="105">
        <f>+teams!E42</f>
        <v>0</v>
      </c>
      <c r="C261" s="528">
        <f>+teams!I42</f>
        <v>0</v>
      </c>
      <c r="D261" s="529"/>
      <c r="E261" s="530"/>
      <c r="F261" s="22">
        <v>0</v>
      </c>
      <c r="G261" s="91"/>
      <c r="H261" s="192">
        <v>0</v>
      </c>
      <c r="J261" s="192">
        <v>0</v>
      </c>
      <c r="L261" s="192">
        <v>0</v>
      </c>
      <c r="N261" s="192">
        <v>0</v>
      </c>
      <c r="P261" s="192">
        <v>0</v>
      </c>
      <c r="Q261" s="143"/>
      <c r="R261" s="143"/>
      <c r="S261" s="143"/>
      <c r="T261" s="110">
        <v>0</v>
      </c>
      <c r="U261" s="91"/>
      <c r="V261" s="159" t="s">
        <v>9</v>
      </c>
    </row>
    <row r="262" spans="1:22" ht="18.75" customHeight="1">
      <c r="A262" s="105">
        <f>+teams!G43</f>
        <v>0</v>
      </c>
      <c r="B262" s="105">
        <f>+teams!E43</f>
        <v>0</v>
      </c>
      <c r="C262" s="528">
        <f>+teams!I43</f>
        <v>0</v>
      </c>
      <c r="D262" s="529"/>
      <c r="E262" s="530"/>
      <c r="F262" s="22">
        <v>0</v>
      </c>
      <c r="G262" s="91"/>
      <c r="H262" s="192">
        <v>0</v>
      </c>
      <c r="J262" s="192">
        <v>0</v>
      </c>
      <c r="L262" s="192">
        <v>0</v>
      </c>
      <c r="N262" s="192">
        <v>0</v>
      </c>
      <c r="P262" s="192">
        <v>0</v>
      </c>
      <c r="Q262" s="144"/>
      <c r="R262" s="144"/>
      <c r="S262" s="144"/>
      <c r="T262" s="110">
        <v>0</v>
      </c>
      <c r="U262" s="91"/>
      <c r="V262" s="159" t="s">
        <v>10</v>
      </c>
    </row>
    <row r="263" spans="1:22" ht="12.75">
      <c r="A263" s="484" t="s">
        <v>11</v>
      </c>
      <c r="B263" s="485"/>
      <c r="C263" s="485"/>
      <c r="D263" s="485"/>
      <c r="E263" s="486"/>
      <c r="F263" s="145">
        <f>SUM(F259:F262)</f>
        <v>0</v>
      </c>
      <c r="G263" s="111"/>
      <c r="H263" s="193">
        <f>SUM(H259:H262)-MIN(H259:H262)</f>
        <v>0</v>
      </c>
      <c r="J263" s="193">
        <f>SUM(J259:J262)-MIN(J259:J262)</f>
        <v>0</v>
      </c>
      <c r="L263" s="193">
        <f>SUM(L259:L262)-MIN(L259:L262)</f>
        <v>0</v>
      </c>
      <c r="N263" s="193">
        <f>SUM(N259:N262)-MIN(N259:N262)</f>
        <v>0</v>
      </c>
      <c r="P263" s="193">
        <f>SUM(P259:P262)-MIN(P259:P262)</f>
        <v>0</v>
      </c>
      <c r="Q263" s="112">
        <f>SUM(Q259:Q262)</f>
        <v>0</v>
      </c>
      <c r="R263" s="112">
        <f>SUM(R259:R262)</f>
        <v>0</v>
      </c>
      <c r="S263" s="112">
        <f>SUM(S259:S262)</f>
        <v>0</v>
      </c>
      <c r="T263" s="145">
        <f>SUM(T259:T262)</f>
        <v>0</v>
      </c>
      <c r="U263" s="91"/>
      <c r="V263" s="160">
        <f>SUM(F263:T263)</f>
        <v>0</v>
      </c>
    </row>
    <row r="264" spans="1:22" ht="12.75">
      <c r="A264" s="488"/>
      <c r="B264" s="518"/>
      <c r="C264" s="518"/>
      <c r="D264" s="518"/>
      <c r="E264" s="518"/>
      <c r="F264" s="518"/>
      <c r="G264" s="518"/>
      <c r="H264" s="518"/>
      <c r="I264" s="518"/>
      <c r="J264" s="518"/>
      <c r="K264" s="518"/>
      <c r="L264" s="518"/>
      <c r="M264" s="518"/>
      <c r="N264" s="518"/>
      <c r="O264" s="518"/>
      <c r="P264" s="518"/>
      <c r="Q264" s="518"/>
      <c r="R264" s="518"/>
      <c r="S264" s="518"/>
      <c r="T264" s="518"/>
      <c r="U264" s="518"/>
      <c r="V264" s="489"/>
    </row>
    <row r="265" spans="1:22" ht="13.5">
      <c r="A265" s="510" t="s">
        <v>15</v>
      </c>
      <c r="B265" s="479"/>
      <c r="C265" s="479"/>
      <c r="D265" s="479"/>
      <c r="E265" s="479"/>
      <c r="F265" s="479"/>
      <c r="G265" s="479"/>
      <c r="H265" s="479"/>
      <c r="I265" s="479"/>
      <c r="J265" s="479"/>
      <c r="K265" s="479"/>
      <c r="L265" s="479"/>
      <c r="M265" s="479"/>
      <c r="N265" s="479"/>
      <c r="O265" s="479"/>
      <c r="P265" s="479"/>
      <c r="Q265" s="479"/>
      <c r="R265" s="479"/>
      <c r="S265" s="479"/>
      <c r="T265" s="480"/>
      <c r="U265" s="26"/>
      <c r="V265" s="161"/>
    </row>
    <row r="266" spans="1:22" ht="12.75">
      <c r="A266" s="481" t="s">
        <v>0</v>
      </c>
      <c r="B266" s="476" t="s">
        <v>21</v>
      </c>
      <c r="C266" s="477" t="s">
        <v>4</v>
      </c>
      <c r="D266" s="478"/>
      <c r="E266" s="475"/>
      <c r="F266" s="472" t="s">
        <v>34</v>
      </c>
      <c r="G266" s="522" t="s">
        <v>5</v>
      </c>
      <c r="H266" s="691">
        <f>stall1</f>
        <v>0</v>
      </c>
      <c r="I266" s="692"/>
      <c r="J266" s="691">
        <f>stall2</f>
        <v>0</v>
      </c>
      <c r="K266" s="692"/>
      <c r="L266" s="691">
        <f>stall3</f>
        <v>0</v>
      </c>
      <c r="M266" s="692"/>
      <c r="N266" s="691">
        <f>stall4</f>
        <v>0</v>
      </c>
      <c r="O266" s="692"/>
      <c r="P266" s="691">
        <f>stall5</f>
        <v>0</v>
      </c>
      <c r="Q266" s="692"/>
      <c r="R266" s="465" t="s">
        <v>6</v>
      </c>
      <c r="S266" s="517" t="s">
        <v>18</v>
      </c>
      <c r="T266" s="519"/>
      <c r="U266" s="148"/>
      <c r="V266" s="162"/>
    </row>
    <row r="267" spans="1:26" ht="12.75">
      <c r="A267" s="514"/>
      <c r="B267" s="516"/>
      <c r="C267" s="520"/>
      <c r="D267" s="508"/>
      <c r="E267" s="521"/>
      <c r="F267" s="473"/>
      <c r="G267" s="523"/>
      <c r="H267" s="693"/>
      <c r="I267" s="694"/>
      <c r="J267" s="693"/>
      <c r="K267" s="694"/>
      <c r="L267" s="693"/>
      <c r="M267" s="694"/>
      <c r="N267" s="693"/>
      <c r="O267" s="694"/>
      <c r="P267" s="693"/>
      <c r="Q267" s="694"/>
      <c r="R267" s="466"/>
      <c r="S267" s="520"/>
      <c r="T267" s="521"/>
      <c r="U267" s="91"/>
      <c r="V267" s="103"/>
      <c r="W267" s="76" t="s">
        <v>77</v>
      </c>
      <c r="X267" s="76" t="s">
        <v>4</v>
      </c>
      <c r="Y267" s="74" t="s">
        <v>78</v>
      </c>
      <c r="Z267" s="171" t="s">
        <v>76</v>
      </c>
    </row>
    <row r="268" spans="1:27" ht="18.75" customHeight="1">
      <c r="A268" s="106">
        <f aca="true" t="shared" si="14" ref="A268:C271">(A259)</f>
        <v>0</v>
      </c>
      <c r="B268" s="14">
        <f t="shared" si="14"/>
        <v>0</v>
      </c>
      <c r="C268" s="467">
        <f t="shared" si="14"/>
        <v>0</v>
      </c>
      <c r="D268" s="468"/>
      <c r="E268" s="469"/>
      <c r="F268" s="33" t="s">
        <v>35</v>
      </c>
      <c r="G268" s="22">
        <v>0</v>
      </c>
      <c r="H268" s="462">
        <v>0</v>
      </c>
      <c r="I268" s="463"/>
      <c r="J268" s="462">
        <v>0</v>
      </c>
      <c r="K268" s="463"/>
      <c r="L268" s="462">
        <v>0</v>
      </c>
      <c r="M268" s="463"/>
      <c r="N268" s="462">
        <v>0</v>
      </c>
      <c r="O268" s="463"/>
      <c r="P268" s="462">
        <v>0</v>
      </c>
      <c r="Q268" s="463"/>
      <c r="R268" s="110">
        <v>0</v>
      </c>
      <c r="S268" s="689" t="s">
        <v>7</v>
      </c>
      <c r="T268" s="690"/>
      <c r="U268" s="91"/>
      <c r="V268" s="103"/>
      <c r="W268" s="147">
        <f aca="true" t="shared" si="15" ref="W268:X271">+B268</f>
        <v>0</v>
      </c>
      <c r="X268" s="141">
        <f t="shared" si="15"/>
        <v>0</v>
      </c>
      <c r="Y268" s="75">
        <f>+teams!H71</f>
        <v>0</v>
      </c>
      <c r="Z268" s="173">
        <f>SUM(F259:O259,T259,G268:R268,G$209,G$213)</f>
        <v>0</v>
      </c>
      <c r="AA268" s="217">
        <f>+G281</f>
        <v>0</v>
      </c>
    </row>
    <row r="269" spans="1:27" ht="18.75" customHeight="1">
      <c r="A269" s="106">
        <f t="shared" si="14"/>
        <v>0</v>
      </c>
      <c r="B269" s="14">
        <f t="shared" si="14"/>
        <v>0</v>
      </c>
      <c r="C269" s="448">
        <f t="shared" si="14"/>
        <v>0</v>
      </c>
      <c r="D269" s="449"/>
      <c r="E269" s="413"/>
      <c r="F269" s="33" t="s">
        <v>35</v>
      </c>
      <c r="G269" s="22">
        <v>0</v>
      </c>
      <c r="H269" s="531">
        <v>0</v>
      </c>
      <c r="I269" s="532"/>
      <c r="J269" s="531">
        <v>0</v>
      </c>
      <c r="K269" s="532"/>
      <c r="L269" s="531">
        <v>0</v>
      </c>
      <c r="M269" s="532"/>
      <c r="N269" s="531">
        <v>0</v>
      </c>
      <c r="O269" s="532"/>
      <c r="P269" s="531">
        <v>0</v>
      </c>
      <c r="Q269" s="532"/>
      <c r="R269" s="22">
        <v>0</v>
      </c>
      <c r="S269" s="460" t="s">
        <v>8</v>
      </c>
      <c r="T269" s="461"/>
      <c r="U269" s="91"/>
      <c r="V269" s="103"/>
      <c r="W269" s="147">
        <f t="shared" si="15"/>
        <v>0</v>
      </c>
      <c r="X269" s="141">
        <f t="shared" si="15"/>
        <v>0</v>
      </c>
      <c r="Y269" s="75">
        <f>+teams!H72</f>
        <v>0</v>
      </c>
      <c r="Z269" s="173">
        <f>SUM(F260:O260,T260,G269:R269,I$209,I$213)</f>
        <v>0</v>
      </c>
      <c r="AA269" s="217">
        <f>+I281</f>
        <v>0</v>
      </c>
    </row>
    <row r="270" spans="1:27" ht="18.75" customHeight="1">
      <c r="A270" s="106">
        <f t="shared" si="14"/>
        <v>0</v>
      </c>
      <c r="B270" s="14">
        <f t="shared" si="14"/>
        <v>0</v>
      </c>
      <c r="C270" s="448">
        <f t="shared" si="14"/>
        <v>0</v>
      </c>
      <c r="D270" s="449"/>
      <c r="E270" s="413"/>
      <c r="F270" s="33" t="s">
        <v>35</v>
      </c>
      <c r="G270" s="22">
        <v>0</v>
      </c>
      <c r="H270" s="531">
        <v>0</v>
      </c>
      <c r="I270" s="532"/>
      <c r="J270" s="531">
        <v>0</v>
      </c>
      <c r="K270" s="532"/>
      <c r="L270" s="531">
        <v>0</v>
      </c>
      <c r="M270" s="532"/>
      <c r="N270" s="531">
        <v>0</v>
      </c>
      <c r="O270" s="532"/>
      <c r="P270" s="531">
        <v>0</v>
      </c>
      <c r="Q270" s="532"/>
      <c r="R270" s="22">
        <v>0</v>
      </c>
      <c r="S270" s="460" t="s">
        <v>7</v>
      </c>
      <c r="T270" s="461"/>
      <c r="U270" s="91"/>
      <c r="V270" s="103"/>
      <c r="W270" s="147">
        <f t="shared" si="15"/>
        <v>0</v>
      </c>
      <c r="X270" s="141">
        <f t="shared" si="15"/>
        <v>0</v>
      </c>
      <c r="Y270" s="75">
        <f>+teams!H73</f>
        <v>0</v>
      </c>
      <c r="Z270" s="173">
        <f>SUM(F261:O261,T261,G270:R270,K$209,K$213)</f>
        <v>0</v>
      </c>
      <c r="AA270" s="217">
        <f>+K281</f>
        <v>0</v>
      </c>
    </row>
    <row r="271" spans="1:27" ht="18.75" customHeight="1">
      <c r="A271" s="106">
        <f t="shared" si="14"/>
        <v>0</v>
      </c>
      <c r="B271" s="14">
        <f t="shared" si="14"/>
        <v>0</v>
      </c>
      <c r="C271" s="448">
        <f t="shared" si="14"/>
        <v>0</v>
      </c>
      <c r="D271" s="449"/>
      <c r="E271" s="413"/>
      <c r="F271" s="33" t="s">
        <v>35</v>
      </c>
      <c r="G271" s="22">
        <v>0</v>
      </c>
      <c r="H271" s="531">
        <v>0</v>
      </c>
      <c r="I271" s="532"/>
      <c r="J271" s="531">
        <v>0</v>
      </c>
      <c r="K271" s="532"/>
      <c r="L271" s="531">
        <v>0</v>
      </c>
      <c r="M271" s="532"/>
      <c r="N271" s="531">
        <v>0</v>
      </c>
      <c r="O271" s="532"/>
      <c r="P271" s="531">
        <v>0</v>
      </c>
      <c r="Q271" s="532"/>
      <c r="R271" s="22">
        <v>0</v>
      </c>
      <c r="S271" s="460" t="s">
        <v>9</v>
      </c>
      <c r="T271" s="461"/>
      <c r="U271" s="91"/>
      <c r="V271" s="103"/>
      <c r="W271" s="147">
        <f t="shared" si="15"/>
        <v>0</v>
      </c>
      <c r="X271" s="141">
        <f t="shared" si="15"/>
        <v>0</v>
      </c>
      <c r="Y271" s="75">
        <f>+teams!H74</f>
        <v>0</v>
      </c>
      <c r="Z271" s="173">
        <f>SUM(F262:O262,T262,G271:R271,M$209,M$213)</f>
        <v>0</v>
      </c>
      <c r="AA271" s="217">
        <f>+M281</f>
        <v>0</v>
      </c>
    </row>
    <row r="272" spans="1:22" ht="12.75">
      <c r="A272" s="484" t="s">
        <v>16</v>
      </c>
      <c r="B272" s="485"/>
      <c r="C272" s="485"/>
      <c r="D272" s="485"/>
      <c r="E272" s="486"/>
      <c r="F272" s="32"/>
      <c r="G272" s="32"/>
      <c r="H272" s="531">
        <v>0</v>
      </c>
      <c r="I272" s="532"/>
      <c r="J272" s="531">
        <v>0</v>
      </c>
      <c r="K272" s="532"/>
      <c r="L272" s="531">
        <v>0</v>
      </c>
      <c r="M272" s="532"/>
      <c r="N272" s="531">
        <v>0</v>
      </c>
      <c r="O272" s="532"/>
      <c r="P272" s="531">
        <v>0</v>
      </c>
      <c r="Q272" s="532"/>
      <c r="R272" s="32"/>
      <c r="S272" s="533" t="s">
        <v>10</v>
      </c>
      <c r="T272" s="534"/>
      <c r="U272" s="149"/>
      <c r="V272" s="163"/>
    </row>
    <row r="273" spans="1:22" ht="12.75">
      <c r="A273" s="484" t="s">
        <v>11</v>
      </c>
      <c r="B273" s="485"/>
      <c r="C273" s="485"/>
      <c r="D273" s="485"/>
      <c r="E273" s="486"/>
      <c r="F273" s="32"/>
      <c r="G273" s="23">
        <f>SUM(G268:G271)</f>
        <v>0</v>
      </c>
      <c r="H273" s="535">
        <f>SUM(H268:H271)-MIN(H268:H271)+H272</f>
        <v>0</v>
      </c>
      <c r="I273" s="536">
        <f>SUM(I269:I272)-MIN(I269:I272)</f>
        <v>0</v>
      </c>
      <c r="J273" s="535">
        <f>SUM(J268:J271)-MIN(J268:J271)+J272</f>
        <v>0</v>
      </c>
      <c r="K273" s="536">
        <f>SUM(K269:K272)-MIN(K269:K272)</f>
        <v>0</v>
      </c>
      <c r="L273" s="535">
        <f>SUM(L268:L271)-MIN(L268:L271)+L272</f>
        <v>0</v>
      </c>
      <c r="M273" s="536">
        <f>SUM(M269:M272)-MIN(M269:M272)</f>
        <v>0</v>
      </c>
      <c r="N273" s="535">
        <f>SUM(N268:N271)-MIN(N268:N271)+N272</f>
        <v>0</v>
      </c>
      <c r="O273" s="536">
        <f>SUM(O269:O272)-MIN(O269:O272)</f>
        <v>0</v>
      </c>
      <c r="P273" s="535">
        <f>SUM(P268:P271)-MIN(P268:P271)+P272</f>
        <v>0</v>
      </c>
      <c r="Q273" s="536">
        <f>SUM(Q269:Q272)-MIN(Q269:Q272)</f>
        <v>0</v>
      </c>
      <c r="R273" s="23">
        <f>SUM(R268:R271)</f>
        <v>0</v>
      </c>
      <c r="S273" s="537">
        <f>SUM(G273:R273)</f>
        <v>0</v>
      </c>
      <c r="T273" s="538"/>
      <c r="U273" s="30"/>
      <c r="V273" s="164"/>
    </row>
    <row r="274" spans="1:22" ht="12.75">
      <c r="A274" s="539"/>
      <c r="B274" s="478"/>
      <c r="C274" s="478"/>
      <c r="D274" s="478"/>
      <c r="E274" s="478"/>
      <c r="F274" s="478"/>
      <c r="G274" s="478"/>
      <c r="H274" s="478"/>
      <c r="I274" s="478"/>
      <c r="J274" s="478"/>
      <c r="K274" s="478"/>
      <c r="L274" s="478"/>
      <c r="M274" s="478"/>
      <c r="N274" s="478"/>
      <c r="O274" s="478"/>
      <c r="P274" s="478"/>
      <c r="Q274" s="478"/>
      <c r="R274" s="478"/>
      <c r="S274" s="478"/>
      <c r="T274" s="478"/>
      <c r="U274" s="478"/>
      <c r="V274" s="540"/>
    </row>
    <row r="275" spans="1:22" ht="12.75">
      <c r="A275" s="541" t="s">
        <v>31</v>
      </c>
      <c r="B275" s="542"/>
      <c r="C275" s="542"/>
      <c r="D275" s="543"/>
      <c r="E275" s="2" t="s">
        <v>12</v>
      </c>
      <c r="F275" s="2" t="s">
        <v>12</v>
      </c>
      <c r="G275" s="16" t="s">
        <v>12</v>
      </c>
      <c r="H275" s="2" t="s">
        <v>12</v>
      </c>
      <c r="I275" s="16" t="s">
        <v>12</v>
      </c>
      <c r="J275" s="2" t="s">
        <v>12</v>
      </c>
      <c r="K275" s="16" t="s">
        <v>12</v>
      </c>
      <c r="L275" s="16" t="s">
        <v>12</v>
      </c>
      <c r="M275" s="16" t="s">
        <v>12</v>
      </c>
      <c r="N275" s="2" t="s">
        <v>12</v>
      </c>
      <c r="O275" s="522" t="s">
        <v>6</v>
      </c>
      <c r="P275" s="547" t="s">
        <v>29</v>
      </c>
      <c r="Q275" s="548"/>
      <c r="R275" s="19"/>
      <c r="S275" s="6"/>
      <c r="T275" s="6"/>
      <c r="U275" s="6"/>
      <c r="V275" s="162"/>
    </row>
    <row r="276" spans="1:22" ht="15">
      <c r="A276" s="544"/>
      <c r="B276" s="545"/>
      <c r="C276" s="545"/>
      <c r="D276" s="546"/>
      <c r="E276" s="254">
        <f>'Work Area'!$B$10</f>
        <v>0</v>
      </c>
      <c r="F276" s="254">
        <f>'Work Area'!$C$10</f>
        <v>0</v>
      </c>
      <c r="G276" s="254">
        <f>'Work Area'!$D$10</f>
        <v>0</v>
      </c>
      <c r="H276" s="254">
        <f>'Work Area'!$E$10</f>
        <v>0</v>
      </c>
      <c r="I276" s="254">
        <f>'Work Area'!$F$10</f>
        <v>0</v>
      </c>
      <c r="J276" s="254">
        <f>'Work Area'!$G$10</f>
        <v>0</v>
      </c>
      <c r="K276" s="254">
        <f>'Work Area'!$H$10</f>
        <v>0</v>
      </c>
      <c r="L276" s="254">
        <f>'Work Area'!$I$10</f>
        <v>0</v>
      </c>
      <c r="M276" s="254">
        <f>'Work Area'!$J$10</f>
        <v>0</v>
      </c>
      <c r="N276" s="254">
        <f>'Work Area'!$K$10</f>
        <v>0</v>
      </c>
      <c r="O276" s="523"/>
      <c r="P276" s="549"/>
      <c r="Q276" s="548"/>
      <c r="R276" s="19"/>
      <c r="S276" s="6"/>
      <c r="T276" s="6"/>
      <c r="U276" s="25"/>
      <c r="V276" s="165"/>
    </row>
    <row r="277" spans="1:22" ht="15">
      <c r="A277" s="484" t="s">
        <v>11</v>
      </c>
      <c r="B277" s="485"/>
      <c r="C277" s="485"/>
      <c r="D277" s="486"/>
      <c r="E277" s="110">
        <v>0</v>
      </c>
      <c r="F277" s="110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537">
        <f>SUM(E277:O277)</f>
        <v>0</v>
      </c>
      <c r="Q277" s="538"/>
      <c r="R277" s="20"/>
      <c r="S277" s="8"/>
      <c r="T277" s="17"/>
      <c r="U277" s="25"/>
      <c r="V277" s="165"/>
    </row>
    <row r="278" spans="1:22" ht="12.75">
      <c r="A278" s="550"/>
      <c r="B278" s="551"/>
      <c r="C278" s="551"/>
      <c r="D278" s="551"/>
      <c r="E278" s="551"/>
      <c r="F278" s="551"/>
      <c r="G278" s="551"/>
      <c r="H278" s="551"/>
      <c r="I278" s="551"/>
      <c r="J278" s="551"/>
      <c r="K278" s="551"/>
      <c r="L278" s="551"/>
      <c r="M278" s="551"/>
      <c r="N278" s="551"/>
      <c r="O278" s="551"/>
      <c r="P278" s="551"/>
      <c r="Q278" s="551"/>
      <c r="R278" s="6"/>
      <c r="S278" s="6"/>
      <c r="T278" s="6"/>
      <c r="U278" s="552" t="s">
        <v>13</v>
      </c>
      <c r="V278" s="553"/>
    </row>
    <row r="279" spans="1:22" ht="12.75">
      <c r="A279" s="541" t="s">
        <v>24</v>
      </c>
      <c r="B279" s="542"/>
      <c r="C279" s="542"/>
      <c r="D279" s="542"/>
      <c r="E279" s="542"/>
      <c r="F279" s="543"/>
      <c r="G279" s="556">
        <f>(C259)</f>
        <v>0</v>
      </c>
      <c r="H279" s="557"/>
      <c r="I279" s="560">
        <f>(C260)</f>
        <v>0</v>
      </c>
      <c r="J279" s="561"/>
      <c r="K279" s="560">
        <f>(C261)</f>
        <v>0</v>
      </c>
      <c r="L279" s="561"/>
      <c r="M279" s="560">
        <f>(C262)</f>
        <v>0</v>
      </c>
      <c r="N279" s="561"/>
      <c r="O279" s="522" t="s">
        <v>6</v>
      </c>
      <c r="P279" s="547" t="s">
        <v>23</v>
      </c>
      <c r="Q279" s="548"/>
      <c r="R279" s="8"/>
      <c r="S279" s="6"/>
      <c r="T279" s="6"/>
      <c r="U279" s="552"/>
      <c r="V279" s="553"/>
    </row>
    <row r="280" spans="1:22" ht="12.75">
      <c r="A280" s="544"/>
      <c r="B280" s="545"/>
      <c r="C280" s="545"/>
      <c r="D280" s="545"/>
      <c r="E280" s="545"/>
      <c r="F280" s="546"/>
      <c r="G280" s="558"/>
      <c r="H280" s="559"/>
      <c r="I280" s="562"/>
      <c r="J280" s="563"/>
      <c r="K280" s="562"/>
      <c r="L280" s="563"/>
      <c r="M280" s="562"/>
      <c r="N280" s="563"/>
      <c r="O280" s="523"/>
      <c r="P280" s="549"/>
      <c r="Q280" s="548"/>
      <c r="R280" s="8"/>
      <c r="S280" s="6"/>
      <c r="T280" s="6"/>
      <c r="U280" s="554"/>
      <c r="V280" s="555"/>
    </row>
    <row r="281" spans="1:22" ht="12.75">
      <c r="A281" s="484" t="s">
        <v>11</v>
      </c>
      <c r="B281" s="485"/>
      <c r="C281" s="485"/>
      <c r="D281" s="485"/>
      <c r="E281" s="485"/>
      <c r="F281" s="486"/>
      <c r="G281" s="564">
        <v>0</v>
      </c>
      <c r="H281" s="565"/>
      <c r="I281" s="566">
        <v>0</v>
      </c>
      <c r="J281" s="567"/>
      <c r="K281" s="566">
        <v>0</v>
      </c>
      <c r="L281" s="567"/>
      <c r="M281" s="566">
        <v>0</v>
      </c>
      <c r="N281" s="567"/>
      <c r="O281" s="15">
        <v>0</v>
      </c>
      <c r="P281" s="537">
        <f>SUM(G281:M281)-MIN(G281:M281)+O281</f>
        <v>0</v>
      </c>
      <c r="Q281" s="538"/>
      <c r="R281" s="91"/>
      <c r="S281" s="9"/>
      <c r="T281" s="8"/>
      <c r="U281" s="568" t="s">
        <v>14</v>
      </c>
      <c r="V281" s="569"/>
    </row>
    <row r="282" spans="1:22" ht="12.75">
      <c r="A282" s="550"/>
      <c r="B282" s="551"/>
      <c r="C282" s="551"/>
      <c r="D282" s="551"/>
      <c r="E282" s="551"/>
      <c r="F282" s="551"/>
      <c r="G282" s="551"/>
      <c r="H282" s="551"/>
      <c r="I282" s="551"/>
      <c r="J282" s="551"/>
      <c r="K282" s="551"/>
      <c r="L282" s="551"/>
      <c r="M282" s="551"/>
      <c r="N282" s="551"/>
      <c r="O282" s="551"/>
      <c r="P282" s="551"/>
      <c r="Q282" s="551"/>
      <c r="R282" s="6"/>
      <c r="S282" s="6"/>
      <c r="T282" s="6"/>
      <c r="U282" s="570"/>
      <c r="V282" s="571"/>
    </row>
    <row r="283" spans="1:22" ht="12.75">
      <c r="A283" s="541" t="s">
        <v>27</v>
      </c>
      <c r="B283" s="542"/>
      <c r="C283" s="542"/>
      <c r="D283" s="542"/>
      <c r="E283" s="542"/>
      <c r="F283" s="543"/>
      <c r="G283" s="556">
        <f>(C259)</f>
        <v>0</v>
      </c>
      <c r="H283" s="557"/>
      <c r="I283" s="560">
        <f>(C260)</f>
        <v>0</v>
      </c>
      <c r="J283" s="561"/>
      <c r="K283" s="560">
        <f>(C261)</f>
        <v>0</v>
      </c>
      <c r="L283" s="561"/>
      <c r="M283" s="560">
        <f>(C262)</f>
        <v>0</v>
      </c>
      <c r="N283" s="561"/>
      <c r="O283" s="522" t="s">
        <v>6</v>
      </c>
      <c r="P283" s="547" t="s">
        <v>25</v>
      </c>
      <c r="Q283" s="548"/>
      <c r="R283" s="12"/>
      <c r="S283" s="6"/>
      <c r="T283" s="6"/>
      <c r="U283" s="570"/>
      <c r="V283" s="571"/>
    </row>
    <row r="284" spans="1:22" ht="12.75">
      <c r="A284" s="544"/>
      <c r="B284" s="545"/>
      <c r="C284" s="545"/>
      <c r="D284" s="545"/>
      <c r="E284" s="545"/>
      <c r="F284" s="546"/>
      <c r="G284" s="558"/>
      <c r="H284" s="559"/>
      <c r="I284" s="562"/>
      <c r="J284" s="563"/>
      <c r="K284" s="562"/>
      <c r="L284" s="563"/>
      <c r="M284" s="562"/>
      <c r="N284" s="563"/>
      <c r="O284" s="523"/>
      <c r="P284" s="549"/>
      <c r="Q284" s="548"/>
      <c r="R284" s="12"/>
      <c r="S284" s="6"/>
      <c r="T284" s="6"/>
      <c r="U284" s="685">
        <f>SUM(V263+S273+P277+P281+P285)</f>
        <v>0</v>
      </c>
      <c r="V284" s="686"/>
    </row>
    <row r="285" spans="1:22" ht="15">
      <c r="A285" s="484" t="s">
        <v>11</v>
      </c>
      <c r="B285" s="485"/>
      <c r="C285" s="485"/>
      <c r="D285" s="485"/>
      <c r="E285" s="485"/>
      <c r="F285" s="486"/>
      <c r="G285" s="564">
        <v>0</v>
      </c>
      <c r="H285" s="565"/>
      <c r="I285" s="566">
        <v>0</v>
      </c>
      <c r="J285" s="567"/>
      <c r="K285" s="566">
        <v>0</v>
      </c>
      <c r="L285" s="567"/>
      <c r="M285" s="566">
        <v>0</v>
      </c>
      <c r="N285" s="567"/>
      <c r="O285" s="15">
        <v>0</v>
      </c>
      <c r="P285" s="537">
        <f>SUM(G285:M285)-MIN(G285:M285)+O285</f>
        <v>0</v>
      </c>
      <c r="Q285" s="538"/>
      <c r="R285" s="13"/>
      <c r="S285" s="9"/>
      <c r="T285" s="352" t="s">
        <v>156</v>
      </c>
      <c r="U285" s="687"/>
      <c r="V285" s="688"/>
    </row>
    <row r="286" spans="1:22" ht="12.75">
      <c r="A286" s="576" t="s">
        <v>36</v>
      </c>
      <c r="B286" s="577"/>
      <c r="C286" s="577"/>
      <c r="D286" s="577"/>
      <c r="E286" s="577"/>
      <c r="F286" s="577"/>
      <c r="G286" s="577"/>
      <c r="H286" s="577"/>
      <c r="I286" s="577"/>
      <c r="J286" s="577"/>
      <c r="K286" s="577"/>
      <c r="L286" s="577"/>
      <c r="M286" s="577"/>
      <c r="N286" s="577"/>
      <c r="O286" s="577"/>
      <c r="P286" s="577"/>
      <c r="Q286" s="577"/>
      <c r="R286" s="577"/>
      <c r="S286" s="577"/>
      <c r="T286" s="577"/>
      <c r="U286" s="577"/>
      <c r="V286" s="578"/>
    </row>
    <row r="287" spans="1:22" ht="13.5" thickBot="1">
      <c r="A287" s="582" t="s">
        <v>32</v>
      </c>
      <c r="B287" s="583"/>
      <c r="C287" s="583"/>
      <c r="D287" s="583"/>
      <c r="E287" s="583"/>
      <c r="F287" s="583"/>
      <c r="G287" s="583"/>
      <c r="H287" s="583"/>
      <c r="I287" s="583"/>
      <c r="J287" s="583"/>
      <c r="K287" s="583"/>
      <c r="L287" s="583"/>
      <c r="M287" s="583"/>
      <c r="N287" s="583"/>
      <c r="O287" s="583"/>
      <c r="P287" s="583"/>
      <c r="Q287" s="583"/>
      <c r="R287" s="583"/>
      <c r="S287" s="583"/>
      <c r="T287" s="583"/>
      <c r="U287" s="583"/>
      <c r="V287" s="584"/>
    </row>
    <row r="288" spans="1:22" ht="13.5" thickBot="1">
      <c r="A288" s="585"/>
      <c r="B288" s="586"/>
      <c r="C288" s="586"/>
      <c r="D288" s="586"/>
      <c r="E288" s="586"/>
      <c r="F288" s="586"/>
      <c r="G288" s="586"/>
      <c r="H288" s="586"/>
      <c r="I288" s="586"/>
      <c r="J288" s="586"/>
      <c r="K288" s="586"/>
      <c r="L288" s="586"/>
      <c r="M288" s="586"/>
      <c r="N288" s="586"/>
      <c r="O288" s="586"/>
      <c r="P288" s="586"/>
      <c r="Q288" s="586"/>
      <c r="R288" s="586"/>
      <c r="S288" s="586"/>
      <c r="T288" s="586"/>
      <c r="U288" s="586"/>
      <c r="V288" s="587"/>
    </row>
    <row r="289" spans="1:22" ht="27">
      <c r="A289" s="94" t="s">
        <v>3</v>
      </c>
      <c r="B289" s="132">
        <f>+teams!D45</f>
        <v>0</v>
      </c>
      <c r="C289" s="95"/>
      <c r="D289" s="95"/>
      <c r="E289" s="95"/>
      <c r="F289" s="96"/>
      <c r="G289" s="97"/>
      <c r="H289" s="98" t="s">
        <v>26</v>
      </c>
      <c r="I289" s="109">
        <f>+teams!C45</f>
        <v>9</v>
      </c>
      <c r="J289" s="97"/>
      <c r="K289" s="98" t="s">
        <v>20</v>
      </c>
      <c r="L289" s="505" t="str">
        <f>+teams!A40</f>
        <v>Junior D</v>
      </c>
      <c r="M289" s="506"/>
      <c r="N289" s="99"/>
      <c r="O289" s="100" t="s">
        <v>22</v>
      </c>
      <c r="P289" s="135" t="str">
        <f>+teams!B45</f>
        <v>A</v>
      </c>
      <c r="Q289" s="101"/>
      <c r="R289" s="101"/>
      <c r="S289" s="101"/>
      <c r="T289" s="101"/>
      <c r="U289" s="101"/>
      <c r="V289" s="155"/>
    </row>
    <row r="290" spans="1:22" ht="12.75">
      <c r="A290" s="102"/>
      <c r="B290" s="86"/>
      <c r="C290" s="86"/>
      <c r="D290" s="86"/>
      <c r="E290" s="86"/>
      <c r="F290" s="86"/>
      <c r="G290" s="86"/>
      <c r="H290" s="86"/>
      <c r="I290" s="87"/>
      <c r="J290" s="87"/>
      <c r="K290" s="88"/>
      <c r="L290" s="87"/>
      <c r="M290" s="89"/>
      <c r="N290" s="89"/>
      <c r="O290" s="90"/>
      <c r="P290" s="92"/>
      <c r="Q290" s="93"/>
      <c r="R290" s="93"/>
      <c r="S290" s="93"/>
      <c r="T290" s="93"/>
      <c r="U290" s="93"/>
      <c r="V290" s="156"/>
    </row>
    <row r="291" spans="1:22" ht="12.75">
      <c r="A291" s="507"/>
      <c r="B291" s="508"/>
      <c r="C291" s="508"/>
      <c r="D291" s="508"/>
      <c r="E291" s="508"/>
      <c r="F291" s="508"/>
      <c r="G291" s="508"/>
      <c r="H291" s="508"/>
      <c r="I291" s="508"/>
      <c r="J291" s="508"/>
      <c r="K291" s="508"/>
      <c r="L291" s="508"/>
      <c r="M291" s="508"/>
      <c r="N291" s="508"/>
      <c r="O291" s="508"/>
      <c r="P291" s="508"/>
      <c r="Q291" s="508"/>
      <c r="R291" s="508"/>
      <c r="S291" s="508"/>
      <c r="T291" s="508"/>
      <c r="U291" s="508"/>
      <c r="V291" s="509"/>
    </row>
    <row r="292" spans="1:22" ht="13.5">
      <c r="A292" s="510" t="s">
        <v>1</v>
      </c>
      <c r="B292" s="511"/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1"/>
      <c r="R292" s="511"/>
      <c r="S292" s="511"/>
      <c r="T292" s="511"/>
      <c r="U292" s="511"/>
      <c r="V292" s="512"/>
    </row>
    <row r="293" spans="1:22" ht="12.75">
      <c r="A293" s="513" t="s">
        <v>0</v>
      </c>
      <c r="B293" s="515" t="s">
        <v>21</v>
      </c>
      <c r="C293" s="517" t="s">
        <v>4</v>
      </c>
      <c r="D293" s="518"/>
      <c r="E293" s="519"/>
      <c r="F293" s="515" t="s">
        <v>125</v>
      </c>
      <c r="G293" s="91"/>
      <c r="H293" s="62" t="s">
        <v>61</v>
      </c>
      <c r="J293" s="62" t="s">
        <v>62</v>
      </c>
      <c r="L293" s="62" t="s">
        <v>63</v>
      </c>
      <c r="N293" s="62" t="s">
        <v>98</v>
      </c>
      <c r="P293" s="62" t="s">
        <v>99</v>
      </c>
      <c r="Q293" s="525" t="s">
        <v>86</v>
      </c>
      <c r="R293" s="526"/>
      <c r="S293" s="527"/>
      <c r="T293" s="2" t="s">
        <v>6</v>
      </c>
      <c r="U293" s="91"/>
      <c r="V293" s="157" t="s">
        <v>19</v>
      </c>
    </row>
    <row r="294" spans="1:22" ht="12.75">
      <c r="A294" s="514"/>
      <c r="B294" s="516"/>
      <c r="C294" s="520"/>
      <c r="D294" s="508"/>
      <c r="E294" s="521"/>
      <c r="F294" s="523"/>
      <c r="G294" s="91"/>
      <c r="H294" s="62"/>
      <c r="J294" s="62"/>
      <c r="L294" s="62"/>
      <c r="N294" s="62"/>
      <c r="P294" s="62"/>
      <c r="Q294" s="62">
        <v>1</v>
      </c>
      <c r="R294" s="62">
        <v>2</v>
      </c>
      <c r="S294" s="62">
        <v>3</v>
      </c>
      <c r="T294" s="3"/>
      <c r="U294" s="91"/>
      <c r="V294" s="158" t="s">
        <v>7</v>
      </c>
    </row>
    <row r="295" spans="1:22" ht="18.75" customHeight="1">
      <c r="A295" s="105">
        <f>+teams!G45</f>
        <v>0</v>
      </c>
      <c r="B295" s="4">
        <f>+teams!E45</f>
        <v>0</v>
      </c>
      <c r="C295" s="528">
        <f>+teams!I45</f>
        <v>0</v>
      </c>
      <c r="D295" s="529"/>
      <c r="E295" s="530"/>
      <c r="F295" s="110">
        <v>0</v>
      </c>
      <c r="G295" s="111"/>
      <c r="H295" s="191">
        <v>0</v>
      </c>
      <c r="J295" s="191">
        <v>0</v>
      </c>
      <c r="L295" s="191">
        <v>0</v>
      </c>
      <c r="N295" s="191">
        <v>0</v>
      </c>
      <c r="P295" s="191">
        <v>0</v>
      </c>
      <c r="Q295" s="142"/>
      <c r="R295" s="142"/>
      <c r="S295" s="142"/>
      <c r="T295" s="110">
        <v>0</v>
      </c>
      <c r="U295" s="91"/>
      <c r="V295" s="159" t="s">
        <v>8</v>
      </c>
    </row>
    <row r="296" spans="1:22" ht="18.75" customHeight="1">
      <c r="A296" s="105">
        <f>+teams!G46</f>
        <v>0</v>
      </c>
      <c r="B296" s="4">
        <f>+teams!E46</f>
        <v>0</v>
      </c>
      <c r="C296" s="528">
        <f>+teams!I46</f>
        <v>0</v>
      </c>
      <c r="D296" s="529"/>
      <c r="E296" s="530"/>
      <c r="F296" s="22">
        <v>0</v>
      </c>
      <c r="G296" s="91"/>
      <c r="H296" s="192">
        <v>0</v>
      </c>
      <c r="J296" s="192">
        <v>0</v>
      </c>
      <c r="L296" s="192">
        <v>0</v>
      </c>
      <c r="N296" s="192">
        <v>0</v>
      </c>
      <c r="P296" s="192">
        <v>0</v>
      </c>
      <c r="Q296" s="143"/>
      <c r="R296" s="143"/>
      <c r="S296" s="143"/>
      <c r="T296" s="110">
        <v>0</v>
      </c>
      <c r="U296" s="91"/>
      <c r="V296" s="159" t="s">
        <v>7</v>
      </c>
    </row>
    <row r="297" spans="1:22" ht="18.75" customHeight="1">
      <c r="A297" s="105">
        <f>+teams!G47</f>
        <v>0</v>
      </c>
      <c r="B297" s="4">
        <f>+teams!E47</f>
        <v>0</v>
      </c>
      <c r="C297" s="528">
        <f>+teams!I47</f>
        <v>0</v>
      </c>
      <c r="D297" s="529"/>
      <c r="E297" s="530"/>
      <c r="F297" s="22">
        <v>0</v>
      </c>
      <c r="G297" s="91"/>
      <c r="H297" s="192">
        <v>0</v>
      </c>
      <c r="J297" s="192">
        <v>0</v>
      </c>
      <c r="L297" s="192">
        <v>0</v>
      </c>
      <c r="N297" s="192">
        <v>0</v>
      </c>
      <c r="P297" s="192">
        <v>0</v>
      </c>
      <c r="Q297" s="143"/>
      <c r="R297" s="143"/>
      <c r="S297" s="143"/>
      <c r="T297" s="110">
        <v>0</v>
      </c>
      <c r="U297" s="91"/>
      <c r="V297" s="159" t="s">
        <v>9</v>
      </c>
    </row>
    <row r="298" spans="1:22" ht="18.75" customHeight="1">
      <c r="A298" s="105">
        <f>+teams!G48</f>
        <v>0</v>
      </c>
      <c r="B298" s="4">
        <f>+teams!E48</f>
        <v>0</v>
      </c>
      <c r="C298" s="528">
        <f>+teams!I48</f>
        <v>0</v>
      </c>
      <c r="D298" s="529"/>
      <c r="E298" s="530"/>
      <c r="F298" s="22">
        <v>0</v>
      </c>
      <c r="G298" s="91"/>
      <c r="H298" s="192">
        <v>0</v>
      </c>
      <c r="J298" s="192">
        <v>0</v>
      </c>
      <c r="L298" s="192">
        <v>0</v>
      </c>
      <c r="N298" s="192">
        <v>0</v>
      </c>
      <c r="P298" s="192">
        <v>0</v>
      </c>
      <c r="Q298" s="144"/>
      <c r="R298" s="144"/>
      <c r="S298" s="144"/>
      <c r="T298" s="110">
        <v>0</v>
      </c>
      <c r="U298" s="91"/>
      <c r="V298" s="159" t="s">
        <v>10</v>
      </c>
    </row>
    <row r="299" spans="1:22" ht="12.75">
      <c r="A299" s="484" t="s">
        <v>11</v>
      </c>
      <c r="B299" s="485"/>
      <c r="C299" s="485"/>
      <c r="D299" s="485"/>
      <c r="E299" s="486"/>
      <c r="F299" s="145">
        <f>SUM(F295:F298)</f>
        <v>0</v>
      </c>
      <c r="G299" s="111"/>
      <c r="H299" s="193">
        <f>SUM(H295:H298)-MIN(H295:H298)</f>
        <v>0</v>
      </c>
      <c r="J299" s="193">
        <f>SUM(J295:J298)-MIN(J295:J298)</f>
        <v>0</v>
      </c>
      <c r="L299" s="193">
        <f>SUM(L295:L298)-MIN(L295:L298)</f>
        <v>0</v>
      </c>
      <c r="N299" s="193">
        <f>SUM(N295:N298)-MIN(N295:N298)</f>
        <v>0</v>
      </c>
      <c r="P299" s="193">
        <f>SUM(P295:P298)-MIN(P295:P298)</f>
        <v>0</v>
      </c>
      <c r="Q299" s="112">
        <f>SUM(Q295:Q298)</f>
        <v>0</v>
      </c>
      <c r="R299" s="112">
        <f>SUM(R295:R298)</f>
        <v>0</v>
      </c>
      <c r="S299" s="112">
        <f>SUM(S295:S298)</f>
        <v>0</v>
      </c>
      <c r="T299" s="145">
        <f>SUM(T295:T298)</f>
        <v>0</v>
      </c>
      <c r="U299" s="91"/>
      <c r="V299" s="160">
        <f>SUM(F299:T299)</f>
        <v>0</v>
      </c>
    </row>
    <row r="300" spans="1:22" ht="12.75">
      <c r="A300" s="488"/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518"/>
      <c r="P300" s="518"/>
      <c r="Q300" s="518"/>
      <c r="R300" s="518"/>
      <c r="S300" s="518"/>
      <c r="T300" s="518"/>
      <c r="U300" s="518"/>
      <c r="V300" s="489"/>
    </row>
    <row r="301" spans="1:22" ht="13.5">
      <c r="A301" s="510" t="s">
        <v>15</v>
      </c>
      <c r="B301" s="479"/>
      <c r="C301" s="479"/>
      <c r="D301" s="479"/>
      <c r="E301" s="479"/>
      <c r="F301" s="479"/>
      <c r="G301" s="479"/>
      <c r="H301" s="479"/>
      <c r="I301" s="479"/>
      <c r="J301" s="479"/>
      <c r="K301" s="479"/>
      <c r="L301" s="479"/>
      <c r="M301" s="479"/>
      <c r="N301" s="479"/>
      <c r="O301" s="479"/>
      <c r="P301" s="479"/>
      <c r="Q301" s="479"/>
      <c r="R301" s="479"/>
      <c r="S301" s="479"/>
      <c r="T301" s="480"/>
      <c r="U301" s="26"/>
      <c r="V301" s="161"/>
    </row>
    <row r="302" spans="1:22" ht="12.75">
      <c r="A302" s="481" t="s">
        <v>0</v>
      </c>
      <c r="B302" s="476" t="s">
        <v>21</v>
      </c>
      <c r="C302" s="477" t="s">
        <v>4</v>
      </c>
      <c r="D302" s="478"/>
      <c r="E302" s="475"/>
      <c r="F302" s="472" t="s">
        <v>34</v>
      </c>
      <c r="G302" s="522" t="s">
        <v>5</v>
      </c>
      <c r="H302" s="691">
        <f>stall1</f>
        <v>0</v>
      </c>
      <c r="I302" s="692"/>
      <c r="J302" s="691">
        <f>stall2</f>
        <v>0</v>
      </c>
      <c r="K302" s="692"/>
      <c r="L302" s="691">
        <f>stall3</f>
        <v>0</v>
      </c>
      <c r="M302" s="692"/>
      <c r="N302" s="691">
        <f>stall4</f>
        <v>0</v>
      </c>
      <c r="O302" s="692"/>
      <c r="P302" s="691">
        <f>stall5</f>
        <v>0</v>
      </c>
      <c r="Q302" s="692"/>
      <c r="R302" s="465" t="s">
        <v>6</v>
      </c>
      <c r="S302" s="517" t="s">
        <v>18</v>
      </c>
      <c r="T302" s="519"/>
      <c r="U302" s="148"/>
      <c r="V302" s="162"/>
    </row>
    <row r="303" spans="1:26" ht="12.75">
      <c r="A303" s="514"/>
      <c r="B303" s="516"/>
      <c r="C303" s="520"/>
      <c r="D303" s="508"/>
      <c r="E303" s="521"/>
      <c r="F303" s="473"/>
      <c r="G303" s="523"/>
      <c r="H303" s="693"/>
      <c r="I303" s="694"/>
      <c r="J303" s="693"/>
      <c r="K303" s="694"/>
      <c r="L303" s="693"/>
      <c r="M303" s="694"/>
      <c r="N303" s="693"/>
      <c r="O303" s="694"/>
      <c r="P303" s="693"/>
      <c r="Q303" s="694"/>
      <c r="R303" s="466"/>
      <c r="S303" s="520"/>
      <c r="T303" s="521"/>
      <c r="U303" s="91"/>
      <c r="V303" s="103"/>
      <c r="W303" s="76" t="s">
        <v>77</v>
      </c>
      <c r="X303" s="76" t="s">
        <v>4</v>
      </c>
      <c r="Y303" s="74" t="s">
        <v>78</v>
      </c>
      <c r="Z303" s="171" t="s">
        <v>76</v>
      </c>
    </row>
    <row r="304" spans="1:27" ht="18.75" customHeight="1">
      <c r="A304" s="106">
        <f aca="true" t="shared" si="16" ref="A304:C307">(A295)</f>
        <v>0</v>
      </c>
      <c r="B304" s="14">
        <f t="shared" si="16"/>
        <v>0</v>
      </c>
      <c r="C304" s="467">
        <f t="shared" si="16"/>
        <v>0</v>
      </c>
      <c r="D304" s="468"/>
      <c r="E304" s="469"/>
      <c r="F304" s="33" t="s">
        <v>35</v>
      </c>
      <c r="G304" s="22">
        <v>0</v>
      </c>
      <c r="H304" s="462">
        <v>0</v>
      </c>
      <c r="I304" s="463"/>
      <c r="J304" s="462">
        <v>0</v>
      </c>
      <c r="K304" s="463"/>
      <c r="L304" s="462">
        <v>0</v>
      </c>
      <c r="M304" s="463"/>
      <c r="N304" s="462">
        <v>0</v>
      </c>
      <c r="O304" s="463"/>
      <c r="P304" s="462">
        <v>0</v>
      </c>
      <c r="Q304" s="463"/>
      <c r="R304" s="110">
        <v>0</v>
      </c>
      <c r="S304" s="689" t="s">
        <v>7</v>
      </c>
      <c r="T304" s="690"/>
      <c r="U304" s="91"/>
      <c r="V304" s="103"/>
      <c r="W304" s="147">
        <f aca="true" t="shared" si="17" ref="W304:X307">+B304</f>
        <v>0</v>
      </c>
      <c r="X304" s="141">
        <f t="shared" si="17"/>
        <v>0</v>
      </c>
      <c r="Y304" s="75">
        <f>+teams!H107</f>
        <v>0</v>
      </c>
      <c r="Z304" s="173">
        <f>SUM(F295:O295,T295,G304:R304,G$209,G$213)</f>
        <v>0</v>
      </c>
      <c r="AA304" s="217">
        <f>+G317</f>
        <v>0</v>
      </c>
    </row>
    <row r="305" spans="1:27" ht="18.75" customHeight="1">
      <c r="A305" s="106">
        <f t="shared" si="16"/>
        <v>0</v>
      </c>
      <c r="B305" s="14">
        <f t="shared" si="16"/>
        <v>0</v>
      </c>
      <c r="C305" s="448">
        <f t="shared" si="16"/>
        <v>0</v>
      </c>
      <c r="D305" s="449"/>
      <c r="E305" s="413"/>
      <c r="F305" s="33" t="s">
        <v>35</v>
      </c>
      <c r="G305" s="22">
        <v>0</v>
      </c>
      <c r="H305" s="531">
        <v>0</v>
      </c>
      <c r="I305" s="532"/>
      <c r="J305" s="531">
        <v>0</v>
      </c>
      <c r="K305" s="532"/>
      <c r="L305" s="531">
        <v>0</v>
      </c>
      <c r="M305" s="532"/>
      <c r="N305" s="531">
        <v>0</v>
      </c>
      <c r="O305" s="532"/>
      <c r="P305" s="531">
        <v>0</v>
      </c>
      <c r="Q305" s="532"/>
      <c r="R305" s="22">
        <v>0</v>
      </c>
      <c r="S305" s="460" t="s">
        <v>8</v>
      </c>
      <c r="T305" s="461"/>
      <c r="U305" s="91"/>
      <c r="V305" s="103"/>
      <c r="W305" s="147">
        <f t="shared" si="17"/>
        <v>0</v>
      </c>
      <c r="X305" s="141">
        <f t="shared" si="17"/>
        <v>0</v>
      </c>
      <c r="Y305" s="75">
        <f>+teams!H108</f>
        <v>0</v>
      </c>
      <c r="Z305" s="173">
        <f>SUM(F296:O296,T296,G305:R305,I$209,I$213)</f>
        <v>0</v>
      </c>
      <c r="AA305" s="217">
        <f>+I317</f>
        <v>0</v>
      </c>
    </row>
    <row r="306" spans="1:27" ht="18.75" customHeight="1">
      <c r="A306" s="106">
        <f t="shared" si="16"/>
        <v>0</v>
      </c>
      <c r="B306" s="14">
        <f t="shared" si="16"/>
        <v>0</v>
      </c>
      <c r="C306" s="448">
        <f t="shared" si="16"/>
        <v>0</v>
      </c>
      <c r="D306" s="449"/>
      <c r="E306" s="413"/>
      <c r="F306" s="33" t="s">
        <v>35</v>
      </c>
      <c r="G306" s="22">
        <v>0</v>
      </c>
      <c r="H306" s="531">
        <v>0</v>
      </c>
      <c r="I306" s="532"/>
      <c r="J306" s="531">
        <v>0</v>
      </c>
      <c r="K306" s="532"/>
      <c r="L306" s="531">
        <v>0</v>
      </c>
      <c r="M306" s="532"/>
      <c r="N306" s="531">
        <v>0</v>
      </c>
      <c r="O306" s="532"/>
      <c r="P306" s="531">
        <v>0</v>
      </c>
      <c r="Q306" s="532"/>
      <c r="R306" s="22">
        <v>0</v>
      </c>
      <c r="S306" s="460" t="s">
        <v>7</v>
      </c>
      <c r="T306" s="461"/>
      <c r="U306" s="91"/>
      <c r="V306" s="103"/>
      <c r="W306" s="147">
        <f t="shared" si="17"/>
        <v>0</v>
      </c>
      <c r="X306" s="141">
        <f t="shared" si="17"/>
        <v>0</v>
      </c>
      <c r="Y306" s="75">
        <f>+teams!H109</f>
        <v>0</v>
      </c>
      <c r="Z306" s="173">
        <f>SUM(F297:O297,T297,G306:R306,K$209,K$213)</f>
        <v>0</v>
      </c>
      <c r="AA306" s="217">
        <f>+K317</f>
        <v>0</v>
      </c>
    </row>
    <row r="307" spans="1:27" ht="18.75" customHeight="1">
      <c r="A307" s="106">
        <f t="shared" si="16"/>
        <v>0</v>
      </c>
      <c r="B307" s="14">
        <f t="shared" si="16"/>
        <v>0</v>
      </c>
      <c r="C307" s="448">
        <f t="shared" si="16"/>
        <v>0</v>
      </c>
      <c r="D307" s="449"/>
      <c r="E307" s="413"/>
      <c r="F307" s="33" t="s">
        <v>35</v>
      </c>
      <c r="G307" s="22">
        <v>0</v>
      </c>
      <c r="H307" s="531">
        <v>0</v>
      </c>
      <c r="I307" s="532"/>
      <c r="J307" s="531">
        <v>0</v>
      </c>
      <c r="K307" s="532"/>
      <c r="L307" s="531">
        <v>0</v>
      </c>
      <c r="M307" s="532"/>
      <c r="N307" s="531">
        <v>0</v>
      </c>
      <c r="O307" s="532"/>
      <c r="P307" s="531">
        <v>0</v>
      </c>
      <c r="Q307" s="532"/>
      <c r="R307" s="22">
        <v>0</v>
      </c>
      <c r="S307" s="460" t="s">
        <v>9</v>
      </c>
      <c r="T307" s="461"/>
      <c r="U307" s="91"/>
      <c r="V307" s="103"/>
      <c r="W307" s="147">
        <f t="shared" si="17"/>
        <v>0</v>
      </c>
      <c r="X307" s="141">
        <f t="shared" si="17"/>
        <v>0</v>
      </c>
      <c r="Y307" s="75">
        <f>+teams!H110</f>
        <v>0</v>
      </c>
      <c r="Z307" s="173">
        <f>SUM(F298:O298,T298,G307:R307,M$209,M$213)</f>
        <v>0</v>
      </c>
      <c r="AA307" s="217">
        <f>+M317</f>
        <v>0</v>
      </c>
    </row>
    <row r="308" spans="1:22" ht="12.75">
      <c r="A308" s="484" t="s">
        <v>16</v>
      </c>
      <c r="B308" s="485"/>
      <c r="C308" s="485"/>
      <c r="D308" s="485"/>
      <c r="E308" s="486"/>
      <c r="F308" s="32"/>
      <c r="G308" s="32"/>
      <c r="H308" s="531">
        <v>0</v>
      </c>
      <c r="I308" s="532"/>
      <c r="J308" s="531">
        <v>0</v>
      </c>
      <c r="K308" s="532"/>
      <c r="L308" s="531">
        <v>0</v>
      </c>
      <c r="M308" s="532"/>
      <c r="N308" s="531">
        <v>0</v>
      </c>
      <c r="O308" s="532"/>
      <c r="P308" s="531">
        <v>0</v>
      </c>
      <c r="Q308" s="532"/>
      <c r="R308" s="32"/>
      <c r="S308" s="533" t="s">
        <v>10</v>
      </c>
      <c r="T308" s="534"/>
      <c r="U308" s="149"/>
      <c r="V308" s="163"/>
    </row>
    <row r="309" spans="1:22" ht="12.75">
      <c r="A309" s="484" t="s">
        <v>11</v>
      </c>
      <c r="B309" s="485"/>
      <c r="C309" s="485"/>
      <c r="D309" s="485"/>
      <c r="E309" s="486"/>
      <c r="F309" s="32"/>
      <c r="G309" s="23">
        <f>SUM(G304:G307)</f>
        <v>0</v>
      </c>
      <c r="H309" s="535">
        <f>SUM(H304:H307)-MIN(H304:H307)+H308</f>
        <v>0</v>
      </c>
      <c r="I309" s="536">
        <f>SUM(I305:I308)-MIN(I305:I308)</f>
        <v>0</v>
      </c>
      <c r="J309" s="535">
        <f>SUM(J304:J307)-MIN(J304:J307)+J308</f>
        <v>0</v>
      </c>
      <c r="K309" s="536">
        <f>SUM(K305:K308)-MIN(K305:K308)</f>
        <v>0</v>
      </c>
      <c r="L309" s="535">
        <f>SUM(L304:L307)-MIN(L304:L307)+L308</f>
        <v>0</v>
      </c>
      <c r="M309" s="536">
        <f>SUM(M305:M308)-MIN(M305:M308)</f>
        <v>0</v>
      </c>
      <c r="N309" s="535">
        <f>SUM(N304:N307)-MIN(N304:N307)+N308</f>
        <v>0</v>
      </c>
      <c r="O309" s="536">
        <f>SUM(O305:O308)-MIN(O305:O308)</f>
        <v>0</v>
      </c>
      <c r="P309" s="535">
        <f>SUM(P304:P307)-MIN(P304:P307)+P308</f>
        <v>0</v>
      </c>
      <c r="Q309" s="536">
        <f>SUM(Q305:Q308)-MIN(Q305:Q308)</f>
        <v>0</v>
      </c>
      <c r="R309" s="23">
        <f>SUM(R304:R307)</f>
        <v>0</v>
      </c>
      <c r="S309" s="537">
        <f>SUM(G309:R309)</f>
        <v>0</v>
      </c>
      <c r="T309" s="538"/>
      <c r="U309" s="30"/>
      <c r="V309" s="164"/>
    </row>
    <row r="310" spans="1:22" ht="12.75">
      <c r="A310" s="539"/>
      <c r="B310" s="478"/>
      <c r="C310" s="478"/>
      <c r="D310" s="478"/>
      <c r="E310" s="478"/>
      <c r="F310" s="478"/>
      <c r="G310" s="478"/>
      <c r="H310" s="478"/>
      <c r="I310" s="478"/>
      <c r="J310" s="478"/>
      <c r="K310" s="478"/>
      <c r="L310" s="478"/>
      <c r="M310" s="478"/>
      <c r="N310" s="478"/>
      <c r="O310" s="478"/>
      <c r="P310" s="478"/>
      <c r="Q310" s="478"/>
      <c r="R310" s="478"/>
      <c r="S310" s="478"/>
      <c r="T310" s="478"/>
      <c r="U310" s="478"/>
      <c r="V310" s="540"/>
    </row>
    <row r="311" spans="1:22" ht="12.75">
      <c r="A311" s="541" t="s">
        <v>31</v>
      </c>
      <c r="B311" s="542"/>
      <c r="C311" s="542"/>
      <c r="D311" s="543"/>
      <c r="E311" s="2" t="s">
        <v>12</v>
      </c>
      <c r="F311" s="2" t="s">
        <v>12</v>
      </c>
      <c r="G311" s="16" t="s">
        <v>12</v>
      </c>
      <c r="H311" s="2" t="s">
        <v>12</v>
      </c>
      <c r="I311" s="16" t="s">
        <v>12</v>
      </c>
      <c r="J311" s="2" t="s">
        <v>12</v>
      </c>
      <c r="K311" s="16" t="s">
        <v>12</v>
      </c>
      <c r="L311" s="16" t="s">
        <v>12</v>
      </c>
      <c r="M311" s="16" t="s">
        <v>12</v>
      </c>
      <c r="N311" s="2" t="s">
        <v>12</v>
      </c>
      <c r="O311" s="522" t="s">
        <v>6</v>
      </c>
      <c r="P311" s="547" t="s">
        <v>29</v>
      </c>
      <c r="Q311" s="548"/>
      <c r="R311" s="19"/>
      <c r="S311" s="6"/>
      <c r="T311" s="6"/>
      <c r="U311" s="6"/>
      <c r="V311" s="162"/>
    </row>
    <row r="312" spans="1:22" ht="15">
      <c r="A312" s="544"/>
      <c r="B312" s="545"/>
      <c r="C312" s="545"/>
      <c r="D312" s="546"/>
      <c r="E312" s="254">
        <f>'Work Area'!$B$10</f>
        <v>0</v>
      </c>
      <c r="F312" s="254">
        <f>'Work Area'!$C$10</f>
        <v>0</v>
      </c>
      <c r="G312" s="254">
        <f>'Work Area'!$D$10</f>
        <v>0</v>
      </c>
      <c r="H312" s="254">
        <f>'Work Area'!$E$10</f>
        <v>0</v>
      </c>
      <c r="I312" s="254">
        <f>'Work Area'!$F$10</f>
        <v>0</v>
      </c>
      <c r="J312" s="254">
        <f>'Work Area'!$G$10</f>
        <v>0</v>
      </c>
      <c r="K312" s="254">
        <f>'Work Area'!$H$10</f>
        <v>0</v>
      </c>
      <c r="L312" s="254">
        <f>'Work Area'!$I$10</f>
        <v>0</v>
      </c>
      <c r="M312" s="254">
        <f>'Work Area'!$J$10</f>
        <v>0</v>
      </c>
      <c r="N312" s="254">
        <f>'Work Area'!$K$10</f>
        <v>0</v>
      </c>
      <c r="O312" s="523"/>
      <c r="P312" s="549"/>
      <c r="Q312" s="548"/>
      <c r="R312" s="19"/>
      <c r="S312" s="6"/>
      <c r="T312" s="6"/>
      <c r="U312" s="25"/>
      <c r="V312" s="165"/>
    </row>
    <row r="313" spans="1:22" ht="15">
      <c r="A313" s="484" t="s">
        <v>11</v>
      </c>
      <c r="B313" s="485"/>
      <c r="C313" s="485"/>
      <c r="D313" s="486"/>
      <c r="E313" s="110">
        <v>0</v>
      </c>
      <c r="F313" s="110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537">
        <f>SUM(E313:O313)</f>
        <v>0</v>
      </c>
      <c r="Q313" s="538"/>
      <c r="R313" s="20"/>
      <c r="S313" s="8"/>
      <c r="T313" s="17"/>
      <c r="U313" s="25"/>
      <c r="V313" s="165"/>
    </row>
    <row r="314" spans="1:22" ht="12.75">
      <c r="A314" s="550"/>
      <c r="B314" s="551"/>
      <c r="C314" s="551"/>
      <c r="D314" s="551"/>
      <c r="E314" s="551"/>
      <c r="F314" s="551"/>
      <c r="G314" s="551"/>
      <c r="H314" s="551"/>
      <c r="I314" s="551"/>
      <c r="J314" s="551"/>
      <c r="K314" s="551"/>
      <c r="L314" s="551"/>
      <c r="M314" s="551"/>
      <c r="N314" s="551"/>
      <c r="O314" s="551"/>
      <c r="P314" s="551"/>
      <c r="Q314" s="551"/>
      <c r="R314" s="6"/>
      <c r="S314" s="6"/>
      <c r="T314" s="6"/>
      <c r="U314" s="552" t="s">
        <v>13</v>
      </c>
      <c r="V314" s="553"/>
    </row>
    <row r="315" spans="1:22" ht="12.75">
      <c r="A315" s="541" t="s">
        <v>24</v>
      </c>
      <c r="B315" s="542"/>
      <c r="C315" s="542"/>
      <c r="D315" s="542"/>
      <c r="E315" s="542"/>
      <c r="F315" s="543"/>
      <c r="G315" s="556">
        <f>(C295)</f>
        <v>0</v>
      </c>
      <c r="H315" s="557"/>
      <c r="I315" s="560">
        <f>(C296)</f>
        <v>0</v>
      </c>
      <c r="J315" s="561"/>
      <c r="K315" s="560">
        <f>(C297)</f>
        <v>0</v>
      </c>
      <c r="L315" s="561"/>
      <c r="M315" s="560">
        <f>(C298)</f>
        <v>0</v>
      </c>
      <c r="N315" s="561"/>
      <c r="O315" s="522" t="s">
        <v>6</v>
      </c>
      <c r="P315" s="547" t="s">
        <v>23</v>
      </c>
      <c r="Q315" s="548"/>
      <c r="R315" s="8"/>
      <c r="S315" s="6"/>
      <c r="T315" s="6"/>
      <c r="U315" s="552"/>
      <c r="V315" s="553"/>
    </row>
    <row r="316" spans="1:22" ht="12.75">
      <c r="A316" s="544"/>
      <c r="B316" s="545"/>
      <c r="C316" s="545"/>
      <c r="D316" s="545"/>
      <c r="E316" s="545"/>
      <c r="F316" s="546"/>
      <c r="G316" s="558"/>
      <c r="H316" s="559"/>
      <c r="I316" s="562"/>
      <c r="J316" s="563"/>
      <c r="K316" s="562"/>
      <c r="L316" s="563"/>
      <c r="M316" s="562"/>
      <c r="N316" s="563"/>
      <c r="O316" s="523"/>
      <c r="P316" s="549"/>
      <c r="Q316" s="548"/>
      <c r="R316" s="8"/>
      <c r="S316" s="6"/>
      <c r="T316" s="6"/>
      <c r="U316" s="554"/>
      <c r="V316" s="555"/>
    </row>
    <row r="317" spans="1:22" ht="12.75">
      <c r="A317" s="484" t="s">
        <v>11</v>
      </c>
      <c r="B317" s="485"/>
      <c r="C317" s="485"/>
      <c r="D317" s="485"/>
      <c r="E317" s="485"/>
      <c r="F317" s="486"/>
      <c r="G317" s="564">
        <v>0</v>
      </c>
      <c r="H317" s="565"/>
      <c r="I317" s="566">
        <v>0</v>
      </c>
      <c r="J317" s="567"/>
      <c r="K317" s="566">
        <v>0</v>
      </c>
      <c r="L317" s="567"/>
      <c r="M317" s="566">
        <v>0</v>
      </c>
      <c r="N317" s="567"/>
      <c r="O317" s="15">
        <v>0</v>
      </c>
      <c r="P317" s="537">
        <f>SUM(G317:M317)-MIN(G317:M317)+O317</f>
        <v>0</v>
      </c>
      <c r="Q317" s="538"/>
      <c r="R317" s="91"/>
      <c r="S317" s="9"/>
      <c r="T317" s="8"/>
      <c r="U317" s="568" t="s">
        <v>14</v>
      </c>
      <c r="V317" s="569"/>
    </row>
    <row r="318" spans="1:22" ht="12.75">
      <c r="A318" s="550"/>
      <c r="B318" s="551"/>
      <c r="C318" s="551"/>
      <c r="D318" s="551"/>
      <c r="E318" s="551"/>
      <c r="F318" s="551"/>
      <c r="G318" s="551"/>
      <c r="H318" s="551"/>
      <c r="I318" s="551"/>
      <c r="J318" s="551"/>
      <c r="K318" s="551"/>
      <c r="L318" s="551"/>
      <c r="M318" s="551"/>
      <c r="N318" s="551"/>
      <c r="O318" s="551"/>
      <c r="P318" s="551"/>
      <c r="Q318" s="551"/>
      <c r="R318" s="6"/>
      <c r="S318" s="6"/>
      <c r="T318" s="6"/>
      <c r="U318" s="570"/>
      <c r="V318" s="571"/>
    </row>
    <row r="319" spans="1:22" ht="12.75">
      <c r="A319" s="541" t="s">
        <v>27</v>
      </c>
      <c r="B319" s="542"/>
      <c r="C319" s="542"/>
      <c r="D319" s="542"/>
      <c r="E319" s="542"/>
      <c r="F319" s="543"/>
      <c r="G319" s="556">
        <f>(C295)</f>
        <v>0</v>
      </c>
      <c r="H319" s="557"/>
      <c r="I319" s="560">
        <f>(C296)</f>
        <v>0</v>
      </c>
      <c r="J319" s="561"/>
      <c r="K319" s="560">
        <f>(C297)</f>
        <v>0</v>
      </c>
      <c r="L319" s="561"/>
      <c r="M319" s="560">
        <f>(C298)</f>
        <v>0</v>
      </c>
      <c r="N319" s="561"/>
      <c r="O319" s="522" t="s">
        <v>6</v>
      </c>
      <c r="P319" s="547" t="s">
        <v>25</v>
      </c>
      <c r="Q319" s="548"/>
      <c r="R319" s="12"/>
      <c r="S319" s="6"/>
      <c r="T319" s="6"/>
      <c r="U319" s="570"/>
      <c r="V319" s="571"/>
    </row>
    <row r="320" spans="1:22" ht="12.75">
      <c r="A320" s="544"/>
      <c r="B320" s="545"/>
      <c r="C320" s="545"/>
      <c r="D320" s="545"/>
      <c r="E320" s="545"/>
      <c r="F320" s="546"/>
      <c r="G320" s="558"/>
      <c r="H320" s="559"/>
      <c r="I320" s="562"/>
      <c r="J320" s="563"/>
      <c r="K320" s="562"/>
      <c r="L320" s="563"/>
      <c r="M320" s="562"/>
      <c r="N320" s="563"/>
      <c r="O320" s="523"/>
      <c r="P320" s="549"/>
      <c r="Q320" s="548"/>
      <c r="R320" s="12"/>
      <c r="S320" s="6"/>
      <c r="T320" s="6"/>
      <c r="U320" s="685">
        <f>SUM(V299+S309+P313+P317+P321)</f>
        <v>0</v>
      </c>
      <c r="V320" s="686"/>
    </row>
    <row r="321" spans="1:22" ht="15">
      <c r="A321" s="484" t="s">
        <v>11</v>
      </c>
      <c r="B321" s="485"/>
      <c r="C321" s="485"/>
      <c r="D321" s="485"/>
      <c r="E321" s="485"/>
      <c r="F321" s="486"/>
      <c r="G321" s="564">
        <v>0</v>
      </c>
      <c r="H321" s="565"/>
      <c r="I321" s="566">
        <v>0</v>
      </c>
      <c r="J321" s="567"/>
      <c r="K321" s="566">
        <v>0</v>
      </c>
      <c r="L321" s="567"/>
      <c r="M321" s="566">
        <v>0</v>
      </c>
      <c r="N321" s="567"/>
      <c r="O321" s="15">
        <v>0</v>
      </c>
      <c r="P321" s="537">
        <f>SUM(G321:M321)-MIN(G321:M321)+O321</f>
        <v>0</v>
      </c>
      <c r="Q321" s="538"/>
      <c r="R321" s="13"/>
      <c r="S321" s="9"/>
      <c r="T321" s="352" t="s">
        <v>156</v>
      </c>
      <c r="U321" s="687"/>
      <c r="V321" s="688"/>
    </row>
    <row r="322" spans="1:22" ht="12.75">
      <c r="A322" s="576" t="s">
        <v>36</v>
      </c>
      <c r="B322" s="577"/>
      <c r="C322" s="577"/>
      <c r="D322" s="577"/>
      <c r="E322" s="577"/>
      <c r="F322" s="577"/>
      <c r="G322" s="577"/>
      <c r="H322" s="577"/>
      <c r="I322" s="577"/>
      <c r="J322" s="577"/>
      <c r="K322" s="577"/>
      <c r="L322" s="577"/>
      <c r="M322" s="577"/>
      <c r="N322" s="577"/>
      <c r="O322" s="577"/>
      <c r="P322" s="577"/>
      <c r="Q322" s="577"/>
      <c r="R322" s="577"/>
      <c r="S322" s="577"/>
      <c r="T322" s="577"/>
      <c r="U322" s="577"/>
      <c r="V322" s="578"/>
    </row>
    <row r="323" spans="1:22" ht="13.5" thickBot="1">
      <c r="A323" s="582" t="s">
        <v>32</v>
      </c>
      <c r="B323" s="583"/>
      <c r="C323" s="583"/>
      <c r="D323" s="583"/>
      <c r="E323" s="583"/>
      <c r="F323" s="583"/>
      <c r="G323" s="583"/>
      <c r="H323" s="583"/>
      <c r="I323" s="583"/>
      <c r="J323" s="583"/>
      <c r="K323" s="583"/>
      <c r="L323" s="583"/>
      <c r="M323" s="583"/>
      <c r="N323" s="583"/>
      <c r="O323" s="583"/>
      <c r="P323" s="583"/>
      <c r="Q323" s="583"/>
      <c r="R323" s="583"/>
      <c r="S323" s="583"/>
      <c r="T323" s="583"/>
      <c r="U323" s="583"/>
      <c r="V323" s="584"/>
    </row>
    <row r="324" spans="1:22" ht="13.5" thickBot="1">
      <c r="A324" s="585"/>
      <c r="B324" s="586"/>
      <c r="C324" s="586"/>
      <c r="D324" s="586"/>
      <c r="E324" s="586"/>
      <c r="F324" s="586"/>
      <c r="G324" s="586"/>
      <c r="H324" s="586"/>
      <c r="I324" s="586"/>
      <c r="J324" s="586"/>
      <c r="K324" s="586"/>
      <c r="L324" s="586"/>
      <c r="M324" s="586"/>
      <c r="N324" s="586"/>
      <c r="O324" s="586"/>
      <c r="P324" s="586"/>
      <c r="Q324" s="586"/>
      <c r="R324" s="586"/>
      <c r="S324" s="586"/>
      <c r="T324" s="586"/>
      <c r="U324" s="586"/>
      <c r="V324" s="587"/>
    </row>
    <row r="325" spans="1:22" ht="62.25">
      <c r="A325" s="383" t="s">
        <v>3</v>
      </c>
      <c r="B325" s="384">
        <f>+teams!D50</f>
        <v>0</v>
      </c>
      <c r="C325" s="385"/>
      <c r="D325" s="385"/>
      <c r="E325" s="385"/>
      <c r="F325" s="386"/>
      <c r="G325" s="387"/>
      <c r="H325" s="388" t="s">
        <v>26</v>
      </c>
      <c r="I325" s="389">
        <f>+teams!C50</f>
        <v>999</v>
      </c>
      <c r="J325" s="387"/>
      <c r="K325" s="388" t="s">
        <v>20</v>
      </c>
      <c r="L325" s="674" t="str">
        <f>+teams!A50</f>
        <v>Junior D</v>
      </c>
      <c r="M325" s="675"/>
      <c r="N325" s="390"/>
      <c r="O325" s="391" t="s">
        <v>22</v>
      </c>
      <c r="P325" s="392" t="str">
        <f>+teams!B50</f>
        <v>A</v>
      </c>
      <c r="Q325" s="393"/>
      <c r="R325" s="394" t="s">
        <v>186</v>
      </c>
      <c r="S325" s="393"/>
      <c r="T325" s="393"/>
      <c r="U325" s="393"/>
      <c r="V325" s="395"/>
    </row>
    <row r="326" spans="1:22" ht="12.75">
      <c r="A326" s="396"/>
      <c r="B326" s="397"/>
      <c r="C326" s="397"/>
      <c r="D326" s="397"/>
      <c r="E326" s="397"/>
      <c r="F326" s="397"/>
      <c r="G326" s="397"/>
      <c r="H326" s="397"/>
      <c r="I326" s="398"/>
      <c r="J326" s="398"/>
      <c r="K326" s="399"/>
      <c r="L326" s="398"/>
      <c r="M326" s="400"/>
      <c r="N326" s="400"/>
      <c r="O326" s="401"/>
      <c r="P326" s="402"/>
      <c r="Q326" s="403"/>
      <c r="R326" s="403"/>
      <c r="S326" s="403"/>
      <c r="T326" s="403"/>
      <c r="U326" s="403"/>
      <c r="V326" s="404"/>
    </row>
    <row r="327" spans="1:22" ht="12.75">
      <c r="A327" s="676"/>
      <c r="B327" s="668"/>
      <c r="C327" s="668"/>
      <c r="D327" s="668"/>
      <c r="E327" s="668"/>
      <c r="F327" s="668"/>
      <c r="G327" s="668"/>
      <c r="H327" s="668"/>
      <c r="I327" s="668"/>
      <c r="J327" s="668"/>
      <c r="K327" s="668"/>
      <c r="L327" s="668"/>
      <c r="M327" s="668"/>
      <c r="N327" s="668"/>
      <c r="O327" s="668"/>
      <c r="P327" s="668"/>
      <c r="Q327" s="668"/>
      <c r="R327" s="668"/>
      <c r="S327" s="668"/>
      <c r="T327" s="668"/>
      <c r="U327" s="668"/>
      <c r="V327" s="677"/>
    </row>
    <row r="328" spans="1:22" ht="13.5">
      <c r="A328" s="659" t="s">
        <v>1</v>
      </c>
      <c r="B328" s="678"/>
      <c r="C328" s="678"/>
      <c r="D328" s="678"/>
      <c r="E328" s="678"/>
      <c r="F328" s="678"/>
      <c r="G328" s="678"/>
      <c r="H328" s="678"/>
      <c r="I328" s="678"/>
      <c r="J328" s="678"/>
      <c r="K328" s="678"/>
      <c r="L328" s="678"/>
      <c r="M328" s="678"/>
      <c r="N328" s="678"/>
      <c r="O328" s="678"/>
      <c r="P328" s="678"/>
      <c r="Q328" s="678"/>
      <c r="R328" s="678"/>
      <c r="S328" s="678"/>
      <c r="T328" s="678"/>
      <c r="U328" s="678"/>
      <c r="V328" s="679"/>
    </row>
    <row r="329" spans="1:22" ht="12.75">
      <c r="A329" s="680" t="s">
        <v>0</v>
      </c>
      <c r="B329" s="681" t="s">
        <v>21</v>
      </c>
      <c r="C329" s="641" t="s">
        <v>4</v>
      </c>
      <c r="D329" s="657"/>
      <c r="E329" s="642"/>
      <c r="F329" s="681" t="s">
        <v>125</v>
      </c>
      <c r="G329" s="111"/>
      <c r="H329" s="406" t="s">
        <v>61</v>
      </c>
      <c r="I329" s="407"/>
      <c r="J329" s="406" t="s">
        <v>62</v>
      </c>
      <c r="K329" s="407"/>
      <c r="L329" s="406" t="s">
        <v>63</v>
      </c>
      <c r="M329" s="407"/>
      <c r="N329" s="406" t="s">
        <v>98</v>
      </c>
      <c r="O329" s="407"/>
      <c r="P329" s="406" t="s">
        <v>99</v>
      </c>
      <c r="Q329" s="682" t="s">
        <v>86</v>
      </c>
      <c r="R329" s="683"/>
      <c r="S329" s="684"/>
      <c r="T329" s="353" t="s">
        <v>6</v>
      </c>
      <c r="U329" s="111"/>
      <c r="V329" s="408" t="s">
        <v>19</v>
      </c>
    </row>
    <row r="330" spans="1:22" ht="12.75">
      <c r="A330" s="663"/>
      <c r="B330" s="665"/>
      <c r="C330" s="643"/>
      <c r="D330" s="668"/>
      <c r="E330" s="644"/>
      <c r="F330" s="624"/>
      <c r="G330" s="111"/>
      <c r="H330" s="406"/>
      <c r="I330" s="407"/>
      <c r="J330" s="406"/>
      <c r="K330" s="407"/>
      <c r="L330" s="406"/>
      <c r="M330" s="407"/>
      <c r="N330" s="406"/>
      <c r="O330" s="407"/>
      <c r="P330" s="406"/>
      <c r="Q330" s="406">
        <v>1</v>
      </c>
      <c r="R330" s="406">
        <v>2</v>
      </c>
      <c r="S330" s="406">
        <v>3</v>
      </c>
      <c r="T330" s="354"/>
      <c r="U330" s="111"/>
      <c r="V330" s="409" t="s">
        <v>7</v>
      </c>
    </row>
    <row r="331" spans="1:22" ht="18.75" customHeight="1">
      <c r="A331" s="410">
        <f>+teams!G50</f>
        <v>0</v>
      </c>
      <c r="B331" s="411">
        <f>+teams!E50</f>
        <v>0</v>
      </c>
      <c r="C331" s="671">
        <f>+teams!I50</f>
        <v>0</v>
      </c>
      <c r="D331" s="672"/>
      <c r="E331" s="673"/>
      <c r="F331" s="110">
        <v>0</v>
      </c>
      <c r="G331" s="111"/>
      <c r="H331" s="191">
        <v>0</v>
      </c>
      <c r="I331" s="407"/>
      <c r="J331" s="191">
        <v>0</v>
      </c>
      <c r="K331" s="407"/>
      <c r="L331" s="191">
        <v>0</v>
      </c>
      <c r="M331" s="407"/>
      <c r="N331" s="191">
        <v>0</v>
      </c>
      <c r="O331" s="407"/>
      <c r="P331" s="191">
        <v>0</v>
      </c>
      <c r="Q331" s="142"/>
      <c r="R331" s="142"/>
      <c r="S331" s="142"/>
      <c r="T331" s="110">
        <v>0</v>
      </c>
      <c r="U331" s="111"/>
      <c r="V331" s="412" t="s">
        <v>8</v>
      </c>
    </row>
    <row r="332" spans="1:22" ht="18.75" customHeight="1">
      <c r="A332" s="410">
        <f>+teams!G51</f>
        <v>0</v>
      </c>
      <c r="B332" s="411">
        <f>+teams!E51</f>
        <v>0</v>
      </c>
      <c r="C332" s="671">
        <f>+teams!I51</f>
        <v>0</v>
      </c>
      <c r="D332" s="672"/>
      <c r="E332" s="673"/>
      <c r="F332" s="110">
        <v>0</v>
      </c>
      <c r="G332" s="111"/>
      <c r="H332" s="191">
        <v>0</v>
      </c>
      <c r="I332" s="407"/>
      <c r="J332" s="191">
        <v>0</v>
      </c>
      <c r="K332" s="407"/>
      <c r="L332" s="191">
        <v>0</v>
      </c>
      <c r="M332" s="407"/>
      <c r="N332" s="191">
        <v>0</v>
      </c>
      <c r="O332" s="407"/>
      <c r="P332" s="191">
        <v>0</v>
      </c>
      <c r="Q332" s="143"/>
      <c r="R332" s="143"/>
      <c r="S332" s="143"/>
      <c r="T332" s="110">
        <v>0</v>
      </c>
      <c r="U332" s="111"/>
      <c r="V332" s="412" t="s">
        <v>7</v>
      </c>
    </row>
    <row r="333" spans="1:22" ht="18.75" customHeight="1">
      <c r="A333" s="410">
        <f>+teams!G52</f>
        <v>0</v>
      </c>
      <c r="B333" s="411">
        <f>+teams!E52</f>
        <v>0</v>
      </c>
      <c r="C333" s="671">
        <f>+teams!I52</f>
        <v>0</v>
      </c>
      <c r="D333" s="672"/>
      <c r="E333" s="673"/>
      <c r="F333" s="110">
        <v>0</v>
      </c>
      <c r="G333" s="111"/>
      <c r="H333" s="191">
        <v>0</v>
      </c>
      <c r="I333" s="407"/>
      <c r="J333" s="191">
        <v>0</v>
      </c>
      <c r="K333" s="407"/>
      <c r="L333" s="191">
        <v>0</v>
      </c>
      <c r="M333" s="407"/>
      <c r="N333" s="191">
        <v>0</v>
      </c>
      <c r="O333" s="407"/>
      <c r="P333" s="191">
        <v>0</v>
      </c>
      <c r="Q333" s="143"/>
      <c r="R333" s="143"/>
      <c r="S333" s="143"/>
      <c r="T333" s="110">
        <v>0</v>
      </c>
      <c r="U333" s="111"/>
      <c r="V333" s="412" t="s">
        <v>9</v>
      </c>
    </row>
    <row r="334" spans="1:22" ht="18.75" customHeight="1">
      <c r="A334" s="410">
        <f>+teams!G53</f>
        <v>0</v>
      </c>
      <c r="B334" s="411">
        <f>+teams!E53</f>
        <v>0</v>
      </c>
      <c r="C334" s="671">
        <f>+teams!I53</f>
        <v>0</v>
      </c>
      <c r="D334" s="672"/>
      <c r="E334" s="673"/>
      <c r="F334" s="110">
        <v>0</v>
      </c>
      <c r="G334" s="111"/>
      <c r="H334" s="191">
        <v>0</v>
      </c>
      <c r="I334" s="407"/>
      <c r="J334" s="191">
        <v>0</v>
      </c>
      <c r="K334" s="407"/>
      <c r="L334" s="191">
        <v>0</v>
      </c>
      <c r="M334" s="407"/>
      <c r="N334" s="191">
        <v>0</v>
      </c>
      <c r="O334" s="407"/>
      <c r="P334" s="191">
        <v>0</v>
      </c>
      <c r="Q334" s="144"/>
      <c r="R334" s="144"/>
      <c r="S334" s="144"/>
      <c r="T334" s="110">
        <v>0</v>
      </c>
      <c r="U334" s="111"/>
      <c r="V334" s="412" t="s">
        <v>10</v>
      </c>
    </row>
    <row r="335" spans="1:22" ht="12.75">
      <c r="A335" s="598" t="s">
        <v>11</v>
      </c>
      <c r="B335" s="599"/>
      <c r="C335" s="599"/>
      <c r="D335" s="599"/>
      <c r="E335" s="600"/>
      <c r="F335" s="145">
        <f>SUM(F331:F334)</f>
        <v>0</v>
      </c>
      <c r="G335" s="111"/>
      <c r="H335" s="315">
        <f>SUM(H331:H334)-MIN(H331:H334)</f>
        <v>0</v>
      </c>
      <c r="I335" s="407"/>
      <c r="J335" s="315">
        <f>SUM(J331:J334)-MIN(J331:J334)</f>
        <v>0</v>
      </c>
      <c r="K335" s="407"/>
      <c r="L335" s="315">
        <f>SUM(L331:L334)-MIN(L331:L334)</f>
        <v>0</v>
      </c>
      <c r="M335" s="407"/>
      <c r="N335" s="315">
        <f>SUM(N331:N334)-MIN(N331:N334)</f>
        <v>0</v>
      </c>
      <c r="O335" s="407"/>
      <c r="P335" s="315">
        <f>SUM(P331:P334)-MIN(P331:P334)</f>
        <v>0</v>
      </c>
      <c r="Q335" s="112">
        <f>SUM(Q331:Q334)</f>
        <v>0</v>
      </c>
      <c r="R335" s="112">
        <f>SUM(R331:R334)</f>
        <v>0</v>
      </c>
      <c r="S335" s="112">
        <f>SUM(S331:S334)</f>
        <v>0</v>
      </c>
      <c r="T335" s="145">
        <f>SUM(T331:T334)</f>
        <v>0</v>
      </c>
      <c r="U335" s="111"/>
      <c r="V335" s="414">
        <f>SUM(F335:T335)</f>
        <v>0</v>
      </c>
    </row>
    <row r="336" spans="1:22" ht="12.75">
      <c r="A336" s="656"/>
      <c r="B336" s="657"/>
      <c r="C336" s="657"/>
      <c r="D336" s="657"/>
      <c r="E336" s="657"/>
      <c r="F336" s="657"/>
      <c r="G336" s="657"/>
      <c r="H336" s="657"/>
      <c r="I336" s="657"/>
      <c r="J336" s="657"/>
      <c r="K336" s="657"/>
      <c r="L336" s="657"/>
      <c r="M336" s="657"/>
      <c r="N336" s="657"/>
      <c r="O336" s="657"/>
      <c r="P336" s="657"/>
      <c r="Q336" s="657"/>
      <c r="R336" s="657"/>
      <c r="S336" s="657"/>
      <c r="T336" s="657"/>
      <c r="U336" s="657"/>
      <c r="V336" s="658"/>
    </row>
    <row r="337" spans="1:22" ht="13.5">
      <c r="A337" s="659" t="s">
        <v>15</v>
      </c>
      <c r="B337" s="660"/>
      <c r="C337" s="660"/>
      <c r="D337" s="660"/>
      <c r="E337" s="660"/>
      <c r="F337" s="660"/>
      <c r="G337" s="660"/>
      <c r="H337" s="660"/>
      <c r="I337" s="660"/>
      <c r="J337" s="660"/>
      <c r="K337" s="660"/>
      <c r="L337" s="660"/>
      <c r="M337" s="660"/>
      <c r="N337" s="660"/>
      <c r="O337" s="660"/>
      <c r="P337" s="660"/>
      <c r="Q337" s="660"/>
      <c r="R337" s="660"/>
      <c r="S337" s="660"/>
      <c r="T337" s="661"/>
      <c r="U337" s="415"/>
      <c r="V337" s="416"/>
    </row>
    <row r="338" spans="1:22" ht="12.75">
      <c r="A338" s="662" t="s">
        <v>0</v>
      </c>
      <c r="B338" s="664" t="s">
        <v>21</v>
      </c>
      <c r="C338" s="666" t="s">
        <v>4</v>
      </c>
      <c r="D338" s="632"/>
      <c r="E338" s="667"/>
      <c r="F338" s="669" t="s">
        <v>34</v>
      </c>
      <c r="G338" s="623" t="s">
        <v>5</v>
      </c>
      <c r="H338" s="650">
        <f>stall1</f>
        <v>0</v>
      </c>
      <c r="I338" s="651"/>
      <c r="J338" s="650">
        <f>stall2</f>
        <v>0</v>
      </c>
      <c r="K338" s="651"/>
      <c r="L338" s="650">
        <f>stall3</f>
        <v>0</v>
      </c>
      <c r="M338" s="651"/>
      <c r="N338" s="650">
        <f>stall4</f>
        <v>0</v>
      </c>
      <c r="O338" s="651"/>
      <c r="P338" s="650">
        <f>stall5</f>
        <v>0</v>
      </c>
      <c r="Q338" s="651"/>
      <c r="R338" s="654" t="s">
        <v>6</v>
      </c>
      <c r="S338" s="641" t="s">
        <v>18</v>
      </c>
      <c r="T338" s="642"/>
      <c r="U338" s="418"/>
      <c r="V338" s="419"/>
    </row>
    <row r="339" spans="1:26" ht="12.75">
      <c r="A339" s="663"/>
      <c r="B339" s="665"/>
      <c r="C339" s="643"/>
      <c r="D339" s="668"/>
      <c r="E339" s="644"/>
      <c r="F339" s="670"/>
      <c r="G339" s="624"/>
      <c r="H339" s="652"/>
      <c r="I339" s="653"/>
      <c r="J339" s="652"/>
      <c r="K339" s="653"/>
      <c r="L339" s="652"/>
      <c r="M339" s="653"/>
      <c r="N339" s="652"/>
      <c r="O339" s="653"/>
      <c r="P339" s="652"/>
      <c r="Q339" s="653"/>
      <c r="R339" s="655"/>
      <c r="S339" s="643"/>
      <c r="T339" s="644"/>
      <c r="U339" s="111"/>
      <c r="V339" s="420"/>
      <c r="W339" s="76" t="s">
        <v>77</v>
      </c>
      <c r="X339" s="76" t="s">
        <v>4</v>
      </c>
      <c r="Y339" s="74" t="s">
        <v>78</v>
      </c>
      <c r="Z339" s="171" t="s">
        <v>76</v>
      </c>
    </row>
    <row r="340" spans="1:27" ht="19.5" customHeight="1">
      <c r="A340" s="421">
        <f aca="true" t="shared" si="18" ref="A340:C343">(A331)</f>
        <v>0</v>
      </c>
      <c r="B340" s="422">
        <f t="shared" si="18"/>
        <v>0</v>
      </c>
      <c r="C340" s="645">
        <f t="shared" si="18"/>
        <v>0</v>
      </c>
      <c r="D340" s="646"/>
      <c r="E340" s="647"/>
      <c r="F340" s="423" t="s">
        <v>35</v>
      </c>
      <c r="G340" s="110">
        <v>0</v>
      </c>
      <c r="H340" s="462">
        <v>0</v>
      </c>
      <c r="I340" s="463"/>
      <c r="J340" s="462">
        <v>0</v>
      </c>
      <c r="K340" s="463"/>
      <c r="L340" s="462">
        <v>0</v>
      </c>
      <c r="M340" s="463"/>
      <c r="N340" s="462">
        <v>0</v>
      </c>
      <c r="O340" s="463"/>
      <c r="P340" s="462">
        <v>0</v>
      </c>
      <c r="Q340" s="463"/>
      <c r="R340" s="110">
        <v>0</v>
      </c>
      <c r="S340" s="648" t="s">
        <v>7</v>
      </c>
      <c r="T340" s="649"/>
      <c r="U340" s="111"/>
      <c r="V340" s="420"/>
      <c r="W340" s="147">
        <f aca="true" t="shared" si="19" ref="W340:X343">+B340</f>
        <v>0</v>
      </c>
      <c r="X340" s="141">
        <f t="shared" si="19"/>
        <v>0</v>
      </c>
      <c r="Y340" s="75">
        <f>+teams!H143</f>
        <v>0</v>
      </c>
      <c r="Z340" s="173">
        <f>SUM(F331:O331,T331,G340:R340,G$209,G$213)</f>
        <v>0</v>
      </c>
      <c r="AA340" s="217">
        <f>+G353</f>
        <v>0</v>
      </c>
    </row>
    <row r="341" spans="1:27" ht="19.5" customHeight="1">
      <c r="A341" s="421">
        <f t="shared" si="18"/>
        <v>0</v>
      </c>
      <c r="B341" s="422">
        <f t="shared" si="18"/>
        <v>0</v>
      </c>
      <c r="C341" s="638">
        <f t="shared" si="18"/>
        <v>0</v>
      </c>
      <c r="D341" s="639"/>
      <c r="E341" s="640"/>
      <c r="F341" s="423" t="s">
        <v>35</v>
      </c>
      <c r="G341" s="110">
        <v>0</v>
      </c>
      <c r="H341" s="462">
        <v>0</v>
      </c>
      <c r="I341" s="463"/>
      <c r="J341" s="462">
        <v>0</v>
      </c>
      <c r="K341" s="463"/>
      <c r="L341" s="462">
        <v>0</v>
      </c>
      <c r="M341" s="463"/>
      <c r="N341" s="462">
        <v>0</v>
      </c>
      <c r="O341" s="463"/>
      <c r="P341" s="462">
        <v>0</v>
      </c>
      <c r="Q341" s="463"/>
      <c r="R341" s="110">
        <v>0</v>
      </c>
      <c r="S341" s="634" t="s">
        <v>8</v>
      </c>
      <c r="T341" s="635"/>
      <c r="U341" s="111"/>
      <c r="V341" s="420"/>
      <c r="W341" s="147">
        <f t="shared" si="19"/>
        <v>0</v>
      </c>
      <c r="X341" s="141">
        <f t="shared" si="19"/>
        <v>0</v>
      </c>
      <c r="Y341" s="75">
        <f>+teams!H144</f>
        <v>0</v>
      </c>
      <c r="Z341" s="173">
        <f>SUM(F332:O332,T332,G341:R341,I$209,I$213)</f>
        <v>0</v>
      </c>
      <c r="AA341" s="217">
        <f>+I353</f>
        <v>0</v>
      </c>
    </row>
    <row r="342" spans="1:27" ht="19.5" customHeight="1">
      <c r="A342" s="421">
        <f t="shared" si="18"/>
        <v>0</v>
      </c>
      <c r="B342" s="422">
        <f t="shared" si="18"/>
        <v>0</v>
      </c>
      <c r="C342" s="638">
        <f t="shared" si="18"/>
        <v>0</v>
      </c>
      <c r="D342" s="639"/>
      <c r="E342" s="640"/>
      <c r="F342" s="423" t="s">
        <v>35</v>
      </c>
      <c r="G342" s="110">
        <v>0</v>
      </c>
      <c r="H342" s="462">
        <v>0</v>
      </c>
      <c r="I342" s="463"/>
      <c r="J342" s="462">
        <v>0</v>
      </c>
      <c r="K342" s="463"/>
      <c r="L342" s="462">
        <v>0</v>
      </c>
      <c r="M342" s="463"/>
      <c r="N342" s="462">
        <v>0</v>
      </c>
      <c r="O342" s="463"/>
      <c r="P342" s="462">
        <v>0</v>
      </c>
      <c r="Q342" s="463"/>
      <c r="R342" s="110">
        <v>0</v>
      </c>
      <c r="S342" s="634" t="s">
        <v>7</v>
      </c>
      <c r="T342" s="635"/>
      <c r="U342" s="111"/>
      <c r="V342" s="420"/>
      <c r="W342" s="147">
        <f t="shared" si="19"/>
        <v>0</v>
      </c>
      <c r="X342" s="141">
        <f t="shared" si="19"/>
        <v>0</v>
      </c>
      <c r="Y342" s="75">
        <f>+teams!H145</f>
        <v>0</v>
      </c>
      <c r="Z342" s="173">
        <f>SUM(F333:O333,T333,G342:R342,K$209,K$213)</f>
        <v>0</v>
      </c>
      <c r="AA342" s="217">
        <f>+K353</f>
        <v>0</v>
      </c>
    </row>
    <row r="343" spans="1:27" ht="19.5" customHeight="1">
      <c r="A343" s="421">
        <f t="shared" si="18"/>
        <v>0</v>
      </c>
      <c r="B343" s="422">
        <f t="shared" si="18"/>
        <v>0</v>
      </c>
      <c r="C343" s="638">
        <f t="shared" si="18"/>
        <v>0</v>
      </c>
      <c r="D343" s="639"/>
      <c r="E343" s="640"/>
      <c r="F343" s="423" t="s">
        <v>35</v>
      </c>
      <c r="G343" s="110">
        <v>0</v>
      </c>
      <c r="H343" s="462">
        <v>0</v>
      </c>
      <c r="I343" s="463"/>
      <c r="J343" s="462">
        <v>0</v>
      </c>
      <c r="K343" s="463"/>
      <c r="L343" s="462">
        <v>0</v>
      </c>
      <c r="M343" s="463"/>
      <c r="N343" s="462">
        <v>0</v>
      </c>
      <c r="O343" s="463"/>
      <c r="P343" s="462">
        <v>0</v>
      </c>
      <c r="Q343" s="463"/>
      <c r="R343" s="110">
        <v>0</v>
      </c>
      <c r="S343" s="634" t="s">
        <v>9</v>
      </c>
      <c r="T343" s="635"/>
      <c r="U343" s="111"/>
      <c r="V343" s="420"/>
      <c r="W343" s="147">
        <f t="shared" si="19"/>
        <v>0</v>
      </c>
      <c r="X343" s="141">
        <f t="shared" si="19"/>
        <v>0</v>
      </c>
      <c r="Y343" s="75">
        <f>+teams!H146</f>
        <v>0</v>
      </c>
      <c r="Z343" s="173">
        <f>SUM(F334:O334,T334,G343:R343,M$209,M$213)</f>
        <v>0</v>
      </c>
      <c r="AA343" s="217">
        <f>+M353</f>
        <v>0</v>
      </c>
    </row>
    <row r="344" spans="1:22" ht="12.75">
      <c r="A344" s="598" t="s">
        <v>16</v>
      </c>
      <c r="B344" s="599"/>
      <c r="C344" s="599"/>
      <c r="D344" s="599"/>
      <c r="E344" s="600"/>
      <c r="F344" s="424"/>
      <c r="G344" s="424"/>
      <c r="H344" s="462">
        <v>0</v>
      </c>
      <c r="I344" s="463"/>
      <c r="J344" s="462">
        <v>0</v>
      </c>
      <c r="K344" s="463"/>
      <c r="L344" s="462">
        <v>0</v>
      </c>
      <c r="M344" s="463"/>
      <c r="N344" s="462">
        <v>0</v>
      </c>
      <c r="O344" s="463"/>
      <c r="P344" s="462">
        <v>0</v>
      </c>
      <c r="Q344" s="463"/>
      <c r="R344" s="424"/>
      <c r="S344" s="636" t="s">
        <v>10</v>
      </c>
      <c r="T344" s="637"/>
      <c r="U344" s="149"/>
      <c r="V344" s="425"/>
    </row>
    <row r="345" spans="1:22" ht="12.75">
      <c r="A345" s="598" t="s">
        <v>11</v>
      </c>
      <c r="B345" s="599"/>
      <c r="C345" s="599"/>
      <c r="D345" s="599"/>
      <c r="E345" s="600"/>
      <c r="F345" s="424"/>
      <c r="G345" s="145">
        <f>SUM(G340:G343)</f>
        <v>0</v>
      </c>
      <c r="H345" s="629">
        <f>SUM(H340:H343)-MIN(H340:H343)+H344</f>
        <v>0</v>
      </c>
      <c r="I345" s="630">
        <f>SUM(I341:I344)-MIN(I341:I344)</f>
        <v>0</v>
      </c>
      <c r="J345" s="629">
        <f>SUM(J340:J343)-MIN(J340:J343)+J344</f>
        <v>0</v>
      </c>
      <c r="K345" s="630">
        <f>SUM(K341:K344)-MIN(K341:K344)</f>
        <v>0</v>
      </c>
      <c r="L345" s="629">
        <f>SUM(L340:L343)-MIN(L340:L343)+L344</f>
        <v>0</v>
      </c>
      <c r="M345" s="630">
        <f>SUM(M341:M344)-MIN(M341:M344)</f>
        <v>0</v>
      </c>
      <c r="N345" s="629">
        <f>SUM(N340:N343)-MIN(N340:N343)+N344</f>
        <v>0</v>
      </c>
      <c r="O345" s="630">
        <f>SUM(O341:O344)-MIN(O341:O344)</f>
        <v>0</v>
      </c>
      <c r="P345" s="629">
        <f>SUM(P340:P343)-MIN(P340:P343)+P344</f>
        <v>0</v>
      </c>
      <c r="Q345" s="630">
        <f>SUM(Q341:Q344)-MIN(Q341:Q344)</f>
        <v>0</v>
      </c>
      <c r="R345" s="145">
        <f>SUM(R340:R343)</f>
        <v>0</v>
      </c>
      <c r="S345" s="601">
        <f>SUM(G345:R345)</f>
        <v>0</v>
      </c>
      <c r="T345" s="602"/>
      <c r="U345" s="426"/>
      <c r="V345" s="427"/>
    </row>
    <row r="346" spans="1:22" ht="12.75">
      <c r="A346" s="631"/>
      <c r="B346" s="632"/>
      <c r="C346" s="632"/>
      <c r="D346" s="632"/>
      <c r="E346" s="632"/>
      <c r="F346" s="632"/>
      <c r="G346" s="632"/>
      <c r="H346" s="632"/>
      <c r="I346" s="632"/>
      <c r="J346" s="632"/>
      <c r="K346" s="632"/>
      <c r="L346" s="632"/>
      <c r="M346" s="632"/>
      <c r="N346" s="632"/>
      <c r="O346" s="632"/>
      <c r="P346" s="632"/>
      <c r="Q346" s="632"/>
      <c r="R346" s="632"/>
      <c r="S346" s="632"/>
      <c r="T346" s="632"/>
      <c r="U346" s="632"/>
      <c r="V346" s="633"/>
    </row>
    <row r="347" spans="1:22" ht="12.75">
      <c r="A347" s="609" t="s">
        <v>31</v>
      </c>
      <c r="B347" s="610"/>
      <c r="C347" s="610"/>
      <c r="D347" s="611"/>
      <c r="E347" s="353" t="s">
        <v>12</v>
      </c>
      <c r="F347" s="353" t="s">
        <v>12</v>
      </c>
      <c r="G347" s="405" t="s">
        <v>12</v>
      </c>
      <c r="H347" s="353" t="s">
        <v>12</v>
      </c>
      <c r="I347" s="405" t="s">
        <v>12</v>
      </c>
      <c r="J347" s="353" t="s">
        <v>12</v>
      </c>
      <c r="K347" s="405" t="s">
        <v>12</v>
      </c>
      <c r="L347" s="405" t="s">
        <v>12</v>
      </c>
      <c r="M347" s="405" t="s">
        <v>12</v>
      </c>
      <c r="N347" s="353" t="s">
        <v>12</v>
      </c>
      <c r="O347" s="623" t="s">
        <v>6</v>
      </c>
      <c r="P347" s="591" t="s">
        <v>29</v>
      </c>
      <c r="Q347" s="592"/>
      <c r="R347" s="417"/>
      <c r="S347" s="12"/>
      <c r="T347" s="12"/>
      <c r="U347" s="12"/>
      <c r="V347" s="419"/>
    </row>
    <row r="348" spans="1:22" ht="15">
      <c r="A348" s="612"/>
      <c r="B348" s="613"/>
      <c r="C348" s="613"/>
      <c r="D348" s="614"/>
      <c r="E348" s="428">
        <f>'Work Area'!$B$10</f>
        <v>0</v>
      </c>
      <c r="F348" s="428">
        <f>'Work Area'!$C$10</f>
        <v>0</v>
      </c>
      <c r="G348" s="428">
        <f>'Work Area'!$D$10</f>
        <v>0</v>
      </c>
      <c r="H348" s="428">
        <f>'Work Area'!$E$10</f>
        <v>0</v>
      </c>
      <c r="I348" s="428">
        <f>'Work Area'!$F$10</f>
        <v>0</v>
      </c>
      <c r="J348" s="428">
        <f>'Work Area'!$G$10</f>
        <v>0</v>
      </c>
      <c r="K348" s="428">
        <f>'Work Area'!$H$10</f>
        <v>0</v>
      </c>
      <c r="L348" s="428">
        <f>'Work Area'!$I$10</f>
        <v>0</v>
      </c>
      <c r="M348" s="428">
        <f>'Work Area'!$J$10</f>
        <v>0</v>
      </c>
      <c r="N348" s="428">
        <f>'Work Area'!$K$10</f>
        <v>0</v>
      </c>
      <c r="O348" s="624"/>
      <c r="P348" s="593"/>
      <c r="Q348" s="592"/>
      <c r="R348" s="417"/>
      <c r="S348" s="12"/>
      <c r="T348" s="12"/>
      <c r="U348" s="429"/>
      <c r="V348" s="430"/>
    </row>
    <row r="349" spans="1:22" ht="15">
      <c r="A349" s="598" t="s">
        <v>11</v>
      </c>
      <c r="B349" s="599"/>
      <c r="C349" s="599"/>
      <c r="D349" s="600"/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  <c r="N349" s="110">
        <v>0</v>
      </c>
      <c r="O349" s="110">
        <v>0</v>
      </c>
      <c r="P349" s="601">
        <f>SUM(E349:O349)</f>
        <v>0</v>
      </c>
      <c r="Q349" s="602"/>
      <c r="R349" s="265"/>
      <c r="S349" s="431"/>
      <c r="T349" s="432"/>
      <c r="U349" s="429"/>
      <c r="V349" s="430"/>
    </row>
    <row r="350" spans="1:22" ht="12.75">
      <c r="A350" s="607"/>
      <c r="B350" s="608"/>
      <c r="C350" s="608"/>
      <c r="D350" s="608"/>
      <c r="E350" s="608"/>
      <c r="F350" s="608"/>
      <c r="G350" s="608"/>
      <c r="H350" s="608"/>
      <c r="I350" s="608"/>
      <c r="J350" s="608"/>
      <c r="K350" s="608"/>
      <c r="L350" s="608"/>
      <c r="M350" s="608"/>
      <c r="N350" s="608"/>
      <c r="O350" s="608"/>
      <c r="P350" s="608"/>
      <c r="Q350" s="608"/>
      <c r="R350" s="12"/>
      <c r="S350" s="12"/>
      <c r="T350" s="12"/>
      <c r="U350" s="625" t="s">
        <v>13</v>
      </c>
      <c r="V350" s="626"/>
    </row>
    <row r="351" spans="1:22" ht="12.75">
      <c r="A351" s="609" t="s">
        <v>24</v>
      </c>
      <c r="B351" s="610"/>
      <c r="C351" s="610"/>
      <c r="D351" s="610"/>
      <c r="E351" s="610"/>
      <c r="F351" s="611"/>
      <c r="G351" s="615">
        <f>(C331)</f>
        <v>0</v>
      </c>
      <c r="H351" s="616"/>
      <c r="I351" s="619">
        <f>(C332)</f>
        <v>0</v>
      </c>
      <c r="J351" s="620"/>
      <c r="K351" s="619">
        <f>(C333)</f>
        <v>0</v>
      </c>
      <c r="L351" s="620"/>
      <c r="M351" s="619">
        <f>(C334)</f>
        <v>0</v>
      </c>
      <c r="N351" s="620"/>
      <c r="O351" s="623" t="s">
        <v>6</v>
      </c>
      <c r="P351" s="591" t="s">
        <v>23</v>
      </c>
      <c r="Q351" s="592"/>
      <c r="R351" s="431"/>
      <c r="S351" s="12"/>
      <c r="T351" s="12"/>
      <c r="U351" s="625"/>
      <c r="V351" s="626"/>
    </row>
    <row r="352" spans="1:22" ht="12.75">
      <c r="A352" s="612"/>
      <c r="B352" s="613"/>
      <c r="C352" s="613"/>
      <c r="D352" s="613"/>
      <c r="E352" s="613"/>
      <c r="F352" s="614"/>
      <c r="G352" s="617"/>
      <c r="H352" s="618"/>
      <c r="I352" s="621"/>
      <c r="J352" s="622"/>
      <c r="K352" s="621"/>
      <c r="L352" s="622"/>
      <c r="M352" s="621"/>
      <c r="N352" s="622"/>
      <c r="O352" s="624"/>
      <c r="P352" s="593"/>
      <c r="Q352" s="592"/>
      <c r="R352" s="431"/>
      <c r="S352" s="12"/>
      <c r="T352" s="12"/>
      <c r="U352" s="627"/>
      <c r="V352" s="628"/>
    </row>
    <row r="353" spans="1:22" ht="12.75">
      <c r="A353" s="598">
        <v>0</v>
      </c>
      <c r="B353" s="599"/>
      <c r="C353" s="599"/>
      <c r="D353" s="599"/>
      <c r="E353" s="599"/>
      <c r="F353" s="600"/>
      <c r="G353" s="564">
        <v>0</v>
      </c>
      <c r="H353" s="565"/>
      <c r="I353" s="564">
        <v>0</v>
      </c>
      <c r="J353" s="565"/>
      <c r="K353" s="564">
        <v>0</v>
      </c>
      <c r="L353" s="565"/>
      <c r="M353" s="564">
        <v>0</v>
      </c>
      <c r="N353" s="565"/>
      <c r="O353" s="146">
        <v>0</v>
      </c>
      <c r="P353" s="601">
        <f>SUM(G353:M353)-MIN(G353:M353)+O353</f>
        <v>0</v>
      </c>
      <c r="Q353" s="602"/>
      <c r="R353" s="111"/>
      <c r="S353" s="13"/>
      <c r="T353" s="431"/>
      <c r="U353" s="603" t="s">
        <v>14</v>
      </c>
      <c r="V353" s="604"/>
    </row>
    <row r="354" spans="1:22" ht="12.75">
      <c r="A354" s="607"/>
      <c r="B354" s="608"/>
      <c r="C354" s="608"/>
      <c r="D354" s="608"/>
      <c r="E354" s="608"/>
      <c r="F354" s="608"/>
      <c r="G354" s="608"/>
      <c r="H354" s="608"/>
      <c r="I354" s="608"/>
      <c r="J354" s="608"/>
      <c r="K354" s="608"/>
      <c r="L354" s="608"/>
      <c r="M354" s="608"/>
      <c r="N354" s="608"/>
      <c r="O354" s="608"/>
      <c r="P354" s="608"/>
      <c r="Q354" s="608"/>
      <c r="R354" s="12"/>
      <c r="S354" s="12"/>
      <c r="T354" s="12"/>
      <c r="U354" s="605"/>
      <c r="V354" s="606"/>
    </row>
    <row r="355" spans="1:22" ht="12.75">
      <c r="A355" s="609" t="s">
        <v>27</v>
      </c>
      <c r="B355" s="610"/>
      <c r="C355" s="610"/>
      <c r="D355" s="610"/>
      <c r="E355" s="610"/>
      <c r="F355" s="611"/>
      <c r="G355" s="615">
        <f>(C331)</f>
        <v>0</v>
      </c>
      <c r="H355" s="616"/>
      <c r="I355" s="619">
        <f>(C332)</f>
        <v>0</v>
      </c>
      <c r="J355" s="620"/>
      <c r="K355" s="619">
        <f>(C333)</f>
        <v>0</v>
      </c>
      <c r="L355" s="620"/>
      <c r="M355" s="619">
        <f>(C334)</f>
        <v>0</v>
      </c>
      <c r="N355" s="620"/>
      <c r="O355" s="623" t="s">
        <v>6</v>
      </c>
      <c r="P355" s="591" t="s">
        <v>25</v>
      </c>
      <c r="Q355" s="592"/>
      <c r="R355" s="12"/>
      <c r="S355" s="12"/>
      <c r="T355" s="12"/>
      <c r="U355" s="605"/>
      <c r="V355" s="606"/>
    </row>
    <row r="356" spans="1:22" ht="12.75">
      <c r="A356" s="612"/>
      <c r="B356" s="613"/>
      <c r="C356" s="613"/>
      <c r="D356" s="613"/>
      <c r="E356" s="613"/>
      <c r="F356" s="614"/>
      <c r="G356" s="617"/>
      <c r="H356" s="618"/>
      <c r="I356" s="621"/>
      <c r="J356" s="622"/>
      <c r="K356" s="621"/>
      <c r="L356" s="622"/>
      <c r="M356" s="621"/>
      <c r="N356" s="622"/>
      <c r="O356" s="624"/>
      <c r="P356" s="593"/>
      <c r="Q356" s="592"/>
      <c r="R356" s="12"/>
      <c r="S356" s="12"/>
      <c r="T356" s="12"/>
      <c r="U356" s="594">
        <f>SUM(V335+S345+P349+P353+P357)</f>
        <v>0</v>
      </c>
      <c r="V356" s="595"/>
    </row>
    <row r="357" spans="1:22" ht="15">
      <c r="A357" s="598">
        <v>0</v>
      </c>
      <c r="B357" s="599"/>
      <c r="C357" s="599"/>
      <c r="D357" s="599"/>
      <c r="E357" s="599"/>
      <c r="F357" s="600"/>
      <c r="G357" s="564">
        <v>0</v>
      </c>
      <c r="H357" s="565"/>
      <c r="I357" s="564">
        <v>0</v>
      </c>
      <c r="J357" s="565"/>
      <c r="K357" s="564">
        <v>0</v>
      </c>
      <c r="L357" s="565"/>
      <c r="M357" s="564">
        <v>0</v>
      </c>
      <c r="N357" s="565"/>
      <c r="O357" s="146">
        <v>0</v>
      </c>
      <c r="P357" s="601">
        <f>SUM(G357:M357)-MIN(G357:M357)+O357</f>
        <v>0</v>
      </c>
      <c r="Q357" s="602"/>
      <c r="R357" s="13"/>
      <c r="S357" s="13"/>
      <c r="T357" s="433" t="s">
        <v>156</v>
      </c>
      <c r="U357" s="596"/>
      <c r="V357" s="597"/>
    </row>
    <row r="358" spans="1:22" ht="12.75">
      <c r="A358" s="576" t="s">
        <v>36</v>
      </c>
      <c r="B358" s="577"/>
      <c r="C358" s="577"/>
      <c r="D358" s="577"/>
      <c r="E358" s="577"/>
      <c r="F358" s="577"/>
      <c r="G358" s="577"/>
      <c r="H358" s="577"/>
      <c r="I358" s="577"/>
      <c r="J358" s="577"/>
      <c r="K358" s="577"/>
      <c r="L358" s="577"/>
      <c r="M358" s="577"/>
      <c r="N358" s="577"/>
      <c r="O358" s="577"/>
      <c r="P358" s="577"/>
      <c r="Q358" s="577"/>
      <c r="R358" s="577"/>
      <c r="S358" s="577"/>
      <c r="T358" s="577"/>
      <c r="U358" s="577"/>
      <c r="V358" s="578"/>
    </row>
    <row r="359" spans="1:22" ht="13.5" thickBot="1">
      <c r="A359" s="582" t="s">
        <v>32</v>
      </c>
      <c r="B359" s="583"/>
      <c r="C359" s="583"/>
      <c r="D359" s="583"/>
      <c r="E359" s="583"/>
      <c r="F359" s="583"/>
      <c r="G359" s="583"/>
      <c r="H359" s="583"/>
      <c r="I359" s="583"/>
      <c r="J359" s="583"/>
      <c r="K359" s="583"/>
      <c r="L359" s="583"/>
      <c r="M359" s="583"/>
      <c r="N359" s="583"/>
      <c r="O359" s="583"/>
      <c r="P359" s="583"/>
      <c r="Q359" s="583"/>
      <c r="R359" s="583"/>
      <c r="S359" s="583"/>
      <c r="T359" s="583"/>
      <c r="U359" s="583"/>
      <c r="V359" s="584"/>
    </row>
    <row r="360" spans="1:22" ht="13.5" thickBot="1">
      <c r="A360" s="585"/>
      <c r="B360" s="586"/>
      <c r="C360" s="586"/>
      <c r="D360" s="586"/>
      <c r="E360" s="586"/>
      <c r="F360" s="586"/>
      <c r="G360" s="586"/>
      <c r="H360" s="586"/>
      <c r="I360" s="586"/>
      <c r="J360" s="586"/>
      <c r="K360" s="586"/>
      <c r="L360" s="586"/>
      <c r="M360" s="586"/>
      <c r="N360" s="586"/>
      <c r="O360" s="586"/>
      <c r="P360" s="586"/>
      <c r="Q360" s="586"/>
      <c r="R360" s="586"/>
      <c r="S360" s="586"/>
      <c r="T360" s="586"/>
      <c r="U360" s="586"/>
      <c r="V360" s="587"/>
    </row>
  </sheetData>
  <mergeCells count="1090">
    <mergeCell ref="C223:E223"/>
    <mergeCell ref="C224:E224"/>
    <mergeCell ref="L217:M217"/>
    <mergeCell ref="A219:V219"/>
    <mergeCell ref="A220:V220"/>
    <mergeCell ref="A221:A222"/>
    <mergeCell ref="B221:B222"/>
    <mergeCell ref="C221:E222"/>
    <mergeCell ref="F221:F222"/>
    <mergeCell ref="Q221:S221"/>
    <mergeCell ref="C225:E225"/>
    <mergeCell ref="C226:E226"/>
    <mergeCell ref="A227:E227"/>
    <mergeCell ref="A228:V228"/>
    <mergeCell ref="A229:T229"/>
    <mergeCell ref="A230:A231"/>
    <mergeCell ref="B230:B231"/>
    <mergeCell ref="C230:E231"/>
    <mergeCell ref="F230:F231"/>
    <mergeCell ref="G230:G231"/>
    <mergeCell ref="H230:I231"/>
    <mergeCell ref="J230:K231"/>
    <mergeCell ref="L230:M231"/>
    <mergeCell ref="N230:O231"/>
    <mergeCell ref="P230:Q231"/>
    <mergeCell ref="R230:R231"/>
    <mergeCell ref="S230:T231"/>
    <mergeCell ref="C232:E232"/>
    <mergeCell ref="H232:I232"/>
    <mergeCell ref="J232:K232"/>
    <mergeCell ref="L232:M232"/>
    <mergeCell ref="N232:O232"/>
    <mergeCell ref="P232:Q232"/>
    <mergeCell ref="S232:T232"/>
    <mergeCell ref="C233:E233"/>
    <mergeCell ref="H233:I233"/>
    <mergeCell ref="J233:K233"/>
    <mergeCell ref="L233:M233"/>
    <mergeCell ref="N233:O233"/>
    <mergeCell ref="P233:Q233"/>
    <mergeCell ref="S233:T233"/>
    <mergeCell ref="C234:E234"/>
    <mergeCell ref="H234:I234"/>
    <mergeCell ref="J234:K234"/>
    <mergeCell ref="L234:M234"/>
    <mergeCell ref="N234:O234"/>
    <mergeCell ref="P234:Q234"/>
    <mergeCell ref="S234:T234"/>
    <mergeCell ref="C235:E235"/>
    <mergeCell ref="H235:I235"/>
    <mergeCell ref="J235:K235"/>
    <mergeCell ref="L235:M235"/>
    <mergeCell ref="N235:O235"/>
    <mergeCell ref="P235:Q235"/>
    <mergeCell ref="S235:T235"/>
    <mergeCell ref="A236:E236"/>
    <mergeCell ref="H236:I236"/>
    <mergeCell ref="J236:K236"/>
    <mergeCell ref="L236:M236"/>
    <mergeCell ref="N236:O236"/>
    <mergeCell ref="P236:Q236"/>
    <mergeCell ref="S236:T236"/>
    <mergeCell ref="N237:O237"/>
    <mergeCell ref="P237:Q237"/>
    <mergeCell ref="S237:T237"/>
    <mergeCell ref="A238:V238"/>
    <mergeCell ref="A237:E237"/>
    <mergeCell ref="H237:I237"/>
    <mergeCell ref="J237:K237"/>
    <mergeCell ref="L237:M237"/>
    <mergeCell ref="A239:D240"/>
    <mergeCell ref="O239:O240"/>
    <mergeCell ref="P239:Q240"/>
    <mergeCell ref="A241:D241"/>
    <mergeCell ref="P241:Q241"/>
    <mergeCell ref="M245:N245"/>
    <mergeCell ref="A242:Q242"/>
    <mergeCell ref="U242:V244"/>
    <mergeCell ref="A243:F244"/>
    <mergeCell ref="G243:H244"/>
    <mergeCell ref="I243:J244"/>
    <mergeCell ref="K243:L244"/>
    <mergeCell ref="M243:N244"/>
    <mergeCell ref="O243:O244"/>
    <mergeCell ref="P243:Q244"/>
    <mergeCell ref="A245:F245"/>
    <mergeCell ref="G245:H245"/>
    <mergeCell ref="I245:J245"/>
    <mergeCell ref="K245:L245"/>
    <mergeCell ref="P245:Q245"/>
    <mergeCell ref="P247:Q248"/>
    <mergeCell ref="U245:V247"/>
    <mergeCell ref="A246:Q246"/>
    <mergeCell ref="A247:F248"/>
    <mergeCell ref="G247:H248"/>
    <mergeCell ref="I247:J248"/>
    <mergeCell ref="K247:L248"/>
    <mergeCell ref="M247:N248"/>
    <mergeCell ref="O247:O248"/>
    <mergeCell ref="A252:V252"/>
    <mergeCell ref="A250:V250"/>
    <mergeCell ref="A251:V251"/>
    <mergeCell ref="A249:F249"/>
    <mergeCell ref="G249:H249"/>
    <mergeCell ref="I249:J249"/>
    <mergeCell ref="K249:L249"/>
    <mergeCell ref="U248:V249"/>
    <mergeCell ref="M249:N249"/>
    <mergeCell ref="P249:Q249"/>
    <mergeCell ref="A216:V216"/>
    <mergeCell ref="M213:N213"/>
    <mergeCell ref="P213:Q213"/>
    <mergeCell ref="A214:V214"/>
    <mergeCell ref="A215:V215"/>
    <mergeCell ref="A213:F213"/>
    <mergeCell ref="G213:H213"/>
    <mergeCell ref="I213:J213"/>
    <mergeCell ref="K213:L213"/>
    <mergeCell ref="U209:V211"/>
    <mergeCell ref="A210:Q210"/>
    <mergeCell ref="A211:F212"/>
    <mergeCell ref="G211:H212"/>
    <mergeCell ref="I211:J212"/>
    <mergeCell ref="K211:L212"/>
    <mergeCell ref="M211:N212"/>
    <mergeCell ref="O211:O212"/>
    <mergeCell ref="P211:Q212"/>
    <mergeCell ref="U212:V213"/>
    <mergeCell ref="P207:Q208"/>
    <mergeCell ref="A209:F209"/>
    <mergeCell ref="G209:H209"/>
    <mergeCell ref="I209:J209"/>
    <mergeCell ref="K209:L209"/>
    <mergeCell ref="M209:N209"/>
    <mergeCell ref="P209:Q209"/>
    <mergeCell ref="A205:D205"/>
    <mergeCell ref="P205:Q205"/>
    <mergeCell ref="A206:Q206"/>
    <mergeCell ref="U206:V208"/>
    <mergeCell ref="A207:F208"/>
    <mergeCell ref="G207:H208"/>
    <mergeCell ref="I207:J208"/>
    <mergeCell ref="K207:L208"/>
    <mergeCell ref="M207:N208"/>
    <mergeCell ref="O207:O208"/>
    <mergeCell ref="A202:V202"/>
    <mergeCell ref="A203:D204"/>
    <mergeCell ref="O203:O204"/>
    <mergeCell ref="P203:Q204"/>
    <mergeCell ref="N200:O200"/>
    <mergeCell ref="P200:Q200"/>
    <mergeCell ref="S200:T200"/>
    <mergeCell ref="A201:E201"/>
    <mergeCell ref="H201:I201"/>
    <mergeCell ref="J201:K201"/>
    <mergeCell ref="L201:M201"/>
    <mergeCell ref="N201:O201"/>
    <mergeCell ref="P201:Q201"/>
    <mergeCell ref="S201:T201"/>
    <mergeCell ref="A200:E200"/>
    <mergeCell ref="H200:I200"/>
    <mergeCell ref="J200:K200"/>
    <mergeCell ref="L200:M200"/>
    <mergeCell ref="N198:O198"/>
    <mergeCell ref="P198:Q198"/>
    <mergeCell ref="S198:T198"/>
    <mergeCell ref="C199:E199"/>
    <mergeCell ref="H199:I199"/>
    <mergeCell ref="J199:K199"/>
    <mergeCell ref="L199:M199"/>
    <mergeCell ref="N199:O199"/>
    <mergeCell ref="P199:Q199"/>
    <mergeCell ref="S199:T199"/>
    <mergeCell ref="C198:E198"/>
    <mergeCell ref="H198:I198"/>
    <mergeCell ref="J198:K198"/>
    <mergeCell ref="L198:M198"/>
    <mergeCell ref="N196:O196"/>
    <mergeCell ref="P196:Q196"/>
    <mergeCell ref="S196:T196"/>
    <mergeCell ref="C197:E197"/>
    <mergeCell ref="H197:I197"/>
    <mergeCell ref="J197:K197"/>
    <mergeCell ref="L197:M197"/>
    <mergeCell ref="N197:O197"/>
    <mergeCell ref="P197:Q197"/>
    <mergeCell ref="S197:T197"/>
    <mergeCell ref="C196:E196"/>
    <mergeCell ref="H196:I196"/>
    <mergeCell ref="J196:K196"/>
    <mergeCell ref="L196:M196"/>
    <mergeCell ref="N194:O195"/>
    <mergeCell ref="P194:Q195"/>
    <mergeCell ref="R194:R195"/>
    <mergeCell ref="S194:T195"/>
    <mergeCell ref="G194:G195"/>
    <mergeCell ref="H194:I195"/>
    <mergeCell ref="J194:K195"/>
    <mergeCell ref="L194:M195"/>
    <mergeCell ref="A194:A195"/>
    <mergeCell ref="B194:B195"/>
    <mergeCell ref="C194:E195"/>
    <mergeCell ref="F194:F195"/>
    <mergeCell ref="C190:E190"/>
    <mergeCell ref="A191:E191"/>
    <mergeCell ref="A192:V192"/>
    <mergeCell ref="A193:T193"/>
    <mergeCell ref="Q185:S185"/>
    <mergeCell ref="C187:E187"/>
    <mergeCell ref="C188:E188"/>
    <mergeCell ref="C189:E189"/>
    <mergeCell ref="A185:A186"/>
    <mergeCell ref="B185:B186"/>
    <mergeCell ref="C185:E186"/>
    <mergeCell ref="F185:F186"/>
    <mergeCell ref="A180:V180"/>
    <mergeCell ref="L181:M181"/>
    <mergeCell ref="A183:V183"/>
    <mergeCell ref="A184:V184"/>
    <mergeCell ref="A178:V178"/>
    <mergeCell ref="A179:V179"/>
    <mergeCell ref="A177:F177"/>
    <mergeCell ref="G177:H177"/>
    <mergeCell ref="I177:J177"/>
    <mergeCell ref="K177:L177"/>
    <mergeCell ref="P175:Q176"/>
    <mergeCell ref="U176:V177"/>
    <mergeCell ref="M177:N177"/>
    <mergeCell ref="P177:Q177"/>
    <mergeCell ref="M173:N173"/>
    <mergeCell ref="P173:Q173"/>
    <mergeCell ref="U173:V175"/>
    <mergeCell ref="A174:Q174"/>
    <mergeCell ref="A175:F176"/>
    <mergeCell ref="G175:H176"/>
    <mergeCell ref="I175:J176"/>
    <mergeCell ref="K175:L176"/>
    <mergeCell ref="M175:N176"/>
    <mergeCell ref="O175:O176"/>
    <mergeCell ref="A173:F173"/>
    <mergeCell ref="G173:H173"/>
    <mergeCell ref="I173:J173"/>
    <mergeCell ref="K173:L173"/>
    <mergeCell ref="A170:Q170"/>
    <mergeCell ref="U170:V172"/>
    <mergeCell ref="A171:F172"/>
    <mergeCell ref="G171:H172"/>
    <mergeCell ref="I171:J172"/>
    <mergeCell ref="K171:L172"/>
    <mergeCell ref="M171:N172"/>
    <mergeCell ref="O171:O172"/>
    <mergeCell ref="P171:Q172"/>
    <mergeCell ref="A167:D168"/>
    <mergeCell ref="O167:O168"/>
    <mergeCell ref="P167:Q168"/>
    <mergeCell ref="A169:D169"/>
    <mergeCell ref="P169:Q169"/>
    <mergeCell ref="N165:O165"/>
    <mergeCell ref="P165:Q165"/>
    <mergeCell ref="S165:T165"/>
    <mergeCell ref="A166:V166"/>
    <mergeCell ref="A165:E165"/>
    <mergeCell ref="H165:I165"/>
    <mergeCell ref="J165:K165"/>
    <mergeCell ref="L165:M165"/>
    <mergeCell ref="N163:O163"/>
    <mergeCell ref="P163:Q163"/>
    <mergeCell ref="S163:T163"/>
    <mergeCell ref="A164:E164"/>
    <mergeCell ref="H164:I164"/>
    <mergeCell ref="J164:K164"/>
    <mergeCell ref="L164:M164"/>
    <mergeCell ref="N164:O164"/>
    <mergeCell ref="P164:Q164"/>
    <mergeCell ref="S164:T164"/>
    <mergeCell ref="C163:E163"/>
    <mergeCell ref="H163:I163"/>
    <mergeCell ref="J163:K163"/>
    <mergeCell ref="L163:M163"/>
    <mergeCell ref="N161:O161"/>
    <mergeCell ref="P161:Q161"/>
    <mergeCell ref="S161:T161"/>
    <mergeCell ref="C162:E162"/>
    <mergeCell ref="H162:I162"/>
    <mergeCell ref="J162:K162"/>
    <mergeCell ref="L162:M162"/>
    <mergeCell ref="N162:O162"/>
    <mergeCell ref="P162:Q162"/>
    <mergeCell ref="S162:T162"/>
    <mergeCell ref="C161:E161"/>
    <mergeCell ref="H161:I161"/>
    <mergeCell ref="J161:K161"/>
    <mergeCell ref="L161:M161"/>
    <mergeCell ref="S158:T159"/>
    <mergeCell ref="C160:E160"/>
    <mergeCell ref="H160:I160"/>
    <mergeCell ref="J160:K160"/>
    <mergeCell ref="L160:M160"/>
    <mergeCell ref="N160:O160"/>
    <mergeCell ref="P160:Q160"/>
    <mergeCell ref="S160:T160"/>
    <mergeCell ref="L158:M159"/>
    <mergeCell ref="N158:O159"/>
    <mergeCell ref="P158:Q159"/>
    <mergeCell ref="R158:R159"/>
    <mergeCell ref="A155:E155"/>
    <mergeCell ref="A156:V156"/>
    <mergeCell ref="A157:T157"/>
    <mergeCell ref="A158:A159"/>
    <mergeCell ref="B158:B159"/>
    <mergeCell ref="C158:E159"/>
    <mergeCell ref="F158:F159"/>
    <mergeCell ref="G158:G159"/>
    <mergeCell ref="H158:I159"/>
    <mergeCell ref="J158:K159"/>
    <mergeCell ref="C151:E151"/>
    <mergeCell ref="C152:E152"/>
    <mergeCell ref="C153:E153"/>
    <mergeCell ref="C154:E154"/>
    <mergeCell ref="L145:M145"/>
    <mergeCell ref="A147:V147"/>
    <mergeCell ref="A148:V148"/>
    <mergeCell ref="A149:A150"/>
    <mergeCell ref="B149:B150"/>
    <mergeCell ref="C149:E150"/>
    <mergeCell ref="F149:F150"/>
    <mergeCell ref="Q149:S149"/>
    <mergeCell ref="A144:V144"/>
    <mergeCell ref="Q77:S77"/>
    <mergeCell ref="Q113:S113"/>
    <mergeCell ref="M141:N141"/>
    <mergeCell ref="P141:Q141"/>
    <mergeCell ref="A142:V142"/>
    <mergeCell ref="A143:V143"/>
    <mergeCell ref="A141:F141"/>
    <mergeCell ref="G141:H141"/>
    <mergeCell ref="I141:J141"/>
    <mergeCell ref="A138:Q138"/>
    <mergeCell ref="A139:F140"/>
    <mergeCell ref="G139:H140"/>
    <mergeCell ref="I139:J140"/>
    <mergeCell ref="K139:L140"/>
    <mergeCell ref="M139:N140"/>
    <mergeCell ref="O139:O140"/>
    <mergeCell ref="P139:Q140"/>
    <mergeCell ref="U140:V141"/>
    <mergeCell ref="P135:Q136"/>
    <mergeCell ref="A137:F137"/>
    <mergeCell ref="G137:H137"/>
    <mergeCell ref="I137:J137"/>
    <mergeCell ref="K137:L137"/>
    <mergeCell ref="M137:N137"/>
    <mergeCell ref="P137:Q137"/>
    <mergeCell ref="K141:L141"/>
    <mergeCell ref="U137:V139"/>
    <mergeCell ref="A134:Q134"/>
    <mergeCell ref="U134:V136"/>
    <mergeCell ref="A135:F136"/>
    <mergeCell ref="G135:H136"/>
    <mergeCell ref="I135:J136"/>
    <mergeCell ref="K135:L136"/>
    <mergeCell ref="M135:N136"/>
    <mergeCell ref="O135:O136"/>
    <mergeCell ref="A131:D132"/>
    <mergeCell ref="O131:O132"/>
    <mergeCell ref="P131:Q132"/>
    <mergeCell ref="A133:D133"/>
    <mergeCell ref="P133:Q133"/>
    <mergeCell ref="N129:O129"/>
    <mergeCell ref="P129:Q129"/>
    <mergeCell ref="S129:T129"/>
    <mergeCell ref="A130:V130"/>
    <mergeCell ref="A129:E129"/>
    <mergeCell ref="H129:I129"/>
    <mergeCell ref="J129:K129"/>
    <mergeCell ref="L129:M129"/>
    <mergeCell ref="N127:O127"/>
    <mergeCell ref="P127:Q127"/>
    <mergeCell ref="S127:T127"/>
    <mergeCell ref="A128:E128"/>
    <mergeCell ref="H128:I128"/>
    <mergeCell ref="J128:K128"/>
    <mergeCell ref="L128:M128"/>
    <mergeCell ref="N128:O128"/>
    <mergeCell ref="P128:Q128"/>
    <mergeCell ref="S128:T128"/>
    <mergeCell ref="C127:E127"/>
    <mergeCell ref="H127:I127"/>
    <mergeCell ref="J127:K127"/>
    <mergeCell ref="L127:M127"/>
    <mergeCell ref="N125:O125"/>
    <mergeCell ref="P125:Q125"/>
    <mergeCell ref="S125:T125"/>
    <mergeCell ref="C126:E126"/>
    <mergeCell ref="H126:I126"/>
    <mergeCell ref="J126:K126"/>
    <mergeCell ref="L126:M126"/>
    <mergeCell ref="N126:O126"/>
    <mergeCell ref="P126:Q126"/>
    <mergeCell ref="S126:T126"/>
    <mergeCell ref="C125:E125"/>
    <mergeCell ref="H125:I125"/>
    <mergeCell ref="J125:K125"/>
    <mergeCell ref="L125:M125"/>
    <mergeCell ref="S122:T123"/>
    <mergeCell ref="C124:E124"/>
    <mergeCell ref="H124:I124"/>
    <mergeCell ref="J124:K124"/>
    <mergeCell ref="L124:M124"/>
    <mergeCell ref="N124:O124"/>
    <mergeCell ref="P124:Q124"/>
    <mergeCell ref="S124:T124"/>
    <mergeCell ref="L122:M123"/>
    <mergeCell ref="N122:O123"/>
    <mergeCell ref="P122:Q123"/>
    <mergeCell ref="R122:R123"/>
    <mergeCell ref="A119:E119"/>
    <mergeCell ref="A120:V120"/>
    <mergeCell ref="A121:T121"/>
    <mergeCell ref="A122:A123"/>
    <mergeCell ref="B122:B123"/>
    <mergeCell ref="C122:E123"/>
    <mergeCell ref="F122:F123"/>
    <mergeCell ref="G122:G123"/>
    <mergeCell ref="A36:V36"/>
    <mergeCell ref="A113:A114"/>
    <mergeCell ref="B113:B114"/>
    <mergeCell ref="C113:E114"/>
    <mergeCell ref="F113:F114"/>
    <mergeCell ref="L109:M109"/>
    <mergeCell ref="A111:V111"/>
    <mergeCell ref="A112:V112"/>
    <mergeCell ref="Q41:S41"/>
    <mergeCell ref="L37:M37"/>
    <mergeCell ref="A34:V34"/>
    <mergeCell ref="A35:V35"/>
    <mergeCell ref="U32:V33"/>
    <mergeCell ref="P33:Q33"/>
    <mergeCell ref="G33:H33"/>
    <mergeCell ref="I33:J33"/>
    <mergeCell ref="A33:F33"/>
    <mergeCell ref="L14:M15"/>
    <mergeCell ref="F14:F15"/>
    <mergeCell ref="G14:G15"/>
    <mergeCell ref="H16:I16"/>
    <mergeCell ref="C16:E16"/>
    <mergeCell ref="A31:F32"/>
    <mergeCell ref="J17:K17"/>
    <mergeCell ref="K27:L28"/>
    <mergeCell ref="I27:J28"/>
    <mergeCell ref="H18:I18"/>
    <mergeCell ref="C19:E19"/>
    <mergeCell ref="A20:E20"/>
    <mergeCell ref="A23:D24"/>
    <mergeCell ref="A25:D25"/>
    <mergeCell ref="C7:E7"/>
    <mergeCell ref="C8:E8"/>
    <mergeCell ref="C9:E9"/>
    <mergeCell ref="C10:E10"/>
    <mergeCell ref="A30:Q30"/>
    <mergeCell ref="M33:N33"/>
    <mergeCell ref="G31:H32"/>
    <mergeCell ref="K33:L33"/>
    <mergeCell ref="M27:N28"/>
    <mergeCell ref="M29:N29"/>
    <mergeCell ref="A29:F29"/>
    <mergeCell ref="G29:H29"/>
    <mergeCell ref="A27:F28"/>
    <mergeCell ref="G27:H28"/>
    <mergeCell ref="I29:J29"/>
    <mergeCell ref="O23:O24"/>
    <mergeCell ref="P23:Q24"/>
    <mergeCell ref="P25:Q25"/>
    <mergeCell ref="O27:O28"/>
    <mergeCell ref="P27:Q28"/>
    <mergeCell ref="A14:A15"/>
    <mergeCell ref="B14:B15"/>
    <mergeCell ref="K29:L29"/>
    <mergeCell ref="P16:Q16"/>
    <mergeCell ref="N16:O16"/>
    <mergeCell ref="H19:I19"/>
    <mergeCell ref="A22:V22"/>
    <mergeCell ref="C17:E17"/>
    <mergeCell ref="C18:E18"/>
    <mergeCell ref="A21:E21"/>
    <mergeCell ref="A11:E11"/>
    <mergeCell ref="A12:V12"/>
    <mergeCell ref="N14:O15"/>
    <mergeCell ref="S14:T15"/>
    <mergeCell ref="A13:T13"/>
    <mergeCell ref="R14:R15"/>
    <mergeCell ref="P14:Q15"/>
    <mergeCell ref="H14:I15"/>
    <mergeCell ref="J14:K15"/>
    <mergeCell ref="C14:E15"/>
    <mergeCell ref="A3:V3"/>
    <mergeCell ref="L1:M1"/>
    <mergeCell ref="Q5:S5"/>
    <mergeCell ref="A5:A6"/>
    <mergeCell ref="B5:B6"/>
    <mergeCell ref="F5:F6"/>
    <mergeCell ref="A4:V4"/>
    <mergeCell ref="C5:E6"/>
    <mergeCell ref="S17:T17"/>
    <mergeCell ref="S18:T18"/>
    <mergeCell ref="S19:T19"/>
    <mergeCell ref="J16:K16"/>
    <mergeCell ref="L16:M16"/>
    <mergeCell ref="S16:T16"/>
    <mergeCell ref="P17:Q17"/>
    <mergeCell ref="P18:Q18"/>
    <mergeCell ref="J18:K18"/>
    <mergeCell ref="L18:M18"/>
    <mergeCell ref="H20:I20"/>
    <mergeCell ref="H21:I21"/>
    <mergeCell ref="H17:I17"/>
    <mergeCell ref="S20:T20"/>
    <mergeCell ref="N17:O17"/>
    <mergeCell ref="N18:O18"/>
    <mergeCell ref="L17:M17"/>
    <mergeCell ref="N20:O20"/>
    <mergeCell ref="P20:Q20"/>
    <mergeCell ref="N19:O19"/>
    <mergeCell ref="U29:V31"/>
    <mergeCell ref="U26:V28"/>
    <mergeCell ref="S21:T21"/>
    <mergeCell ref="I31:J32"/>
    <mergeCell ref="K31:L32"/>
    <mergeCell ref="P31:Q32"/>
    <mergeCell ref="O31:O32"/>
    <mergeCell ref="M31:N32"/>
    <mergeCell ref="A26:Q26"/>
    <mergeCell ref="P29:Q29"/>
    <mergeCell ref="P19:Q19"/>
    <mergeCell ref="J21:K21"/>
    <mergeCell ref="L21:M21"/>
    <mergeCell ref="N21:O21"/>
    <mergeCell ref="P21:Q21"/>
    <mergeCell ref="J20:K20"/>
    <mergeCell ref="L20:M20"/>
    <mergeCell ref="J19:K19"/>
    <mergeCell ref="L19:M19"/>
    <mergeCell ref="A39:V39"/>
    <mergeCell ref="A40:V40"/>
    <mergeCell ref="H50:I51"/>
    <mergeCell ref="J50:K51"/>
    <mergeCell ref="A41:A42"/>
    <mergeCell ref="B41:B42"/>
    <mergeCell ref="C41:E42"/>
    <mergeCell ref="C44:E44"/>
    <mergeCell ref="F41:F42"/>
    <mergeCell ref="C43:E43"/>
    <mergeCell ref="N54:O54"/>
    <mergeCell ref="P54:Q54"/>
    <mergeCell ref="N53:O53"/>
    <mergeCell ref="R50:R51"/>
    <mergeCell ref="N52:O52"/>
    <mergeCell ref="P52:Q52"/>
    <mergeCell ref="N50:O51"/>
    <mergeCell ref="P50:Q51"/>
    <mergeCell ref="N57:O57"/>
    <mergeCell ref="A65:F65"/>
    <mergeCell ref="P56:Q56"/>
    <mergeCell ref="P57:Q57"/>
    <mergeCell ref="A58:V58"/>
    <mergeCell ref="A59:D60"/>
    <mergeCell ref="O59:O60"/>
    <mergeCell ref="P59:Q60"/>
    <mergeCell ref="L57:M57"/>
    <mergeCell ref="I65:J65"/>
    <mergeCell ref="U62:V64"/>
    <mergeCell ref="P67:Q68"/>
    <mergeCell ref="K67:L68"/>
    <mergeCell ref="M67:N68"/>
    <mergeCell ref="U65:V67"/>
    <mergeCell ref="P65:Q65"/>
    <mergeCell ref="A66:Q66"/>
    <mergeCell ref="A67:F68"/>
    <mergeCell ref="I67:J68"/>
    <mergeCell ref="G65:H65"/>
    <mergeCell ref="A70:V70"/>
    <mergeCell ref="K65:L65"/>
    <mergeCell ref="M65:N65"/>
    <mergeCell ref="A71:V71"/>
    <mergeCell ref="K69:L69"/>
    <mergeCell ref="M69:N69"/>
    <mergeCell ref="A69:F69"/>
    <mergeCell ref="G69:H69"/>
    <mergeCell ref="I69:J69"/>
    <mergeCell ref="U68:V69"/>
    <mergeCell ref="P69:Q69"/>
    <mergeCell ref="O67:O68"/>
    <mergeCell ref="G67:H68"/>
    <mergeCell ref="C45:E45"/>
    <mergeCell ref="C46:E46"/>
    <mergeCell ref="A48:V48"/>
    <mergeCell ref="A49:T49"/>
    <mergeCell ref="A47:E47"/>
    <mergeCell ref="A50:A51"/>
    <mergeCell ref="B50:B51"/>
    <mergeCell ref="S53:T53"/>
    <mergeCell ref="P53:Q53"/>
    <mergeCell ref="C50:E51"/>
    <mergeCell ref="G50:G51"/>
    <mergeCell ref="F50:F51"/>
    <mergeCell ref="C52:E52"/>
    <mergeCell ref="S50:T51"/>
    <mergeCell ref="L52:M52"/>
    <mergeCell ref="L50:M51"/>
    <mergeCell ref="S52:T52"/>
    <mergeCell ref="H52:I52"/>
    <mergeCell ref="J52:K52"/>
    <mergeCell ref="L53:M53"/>
    <mergeCell ref="C54:E54"/>
    <mergeCell ref="C53:E53"/>
    <mergeCell ref="H53:I53"/>
    <mergeCell ref="J53:K53"/>
    <mergeCell ref="L54:M54"/>
    <mergeCell ref="S54:T54"/>
    <mergeCell ref="C55:E55"/>
    <mergeCell ref="H55:I55"/>
    <mergeCell ref="J55:K55"/>
    <mergeCell ref="S55:T55"/>
    <mergeCell ref="P55:Q55"/>
    <mergeCell ref="H54:I54"/>
    <mergeCell ref="J54:K54"/>
    <mergeCell ref="L55:M55"/>
    <mergeCell ref="N55:O55"/>
    <mergeCell ref="S56:T56"/>
    <mergeCell ref="A57:E57"/>
    <mergeCell ref="H57:I57"/>
    <mergeCell ref="J57:K57"/>
    <mergeCell ref="S57:T57"/>
    <mergeCell ref="A56:E56"/>
    <mergeCell ref="H56:I56"/>
    <mergeCell ref="J56:K56"/>
    <mergeCell ref="L56:M56"/>
    <mergeCell ref="N56:O56"/>
    <mergeCell ref="A61:D61"/>
    <mergeCell ref="P61:Q61"/>
    <mergeCell ref="A62:Q62"/>
    <mergeCell ref="I63:J64"/>
    <mergeCell ref="O63:O64"/>
    <mergeCell ref="P63:Q64"/>
    <mergeCell ref="K63:L64"/>
    <mergeCell ref="M63:N64"/>
    <mergeCell ref="A63:F64"/>
    <mergeCell ref="G63:H64"/>
    <mergeCell ref="F77:F78"/>
    <mergeCell ref="A72:V72"/>
    <mergeCell ref="L73:M73"/>
    <mergeCell ref="A75:V75"/>
    <mergeCell ref="A76:V76"/>
    <mergeCell ref="C79:E79"/>
    <mergeCell ref="A77:A78"/>
    <mergeCell ref="B77:B78"/>
    <mergeCell ref="C77:E78"/>
    <mergeCell ref="A83:E83"/>
    <mergeCell ref="C82:E82"/>
    <mergeCell ref="C81:E81"/>
    <mergeCell ref="C80:E80"/>
    <mergeCell ref="A84:V84"/>
    <mergeCell ref="A85:T85"/>
    <mergeCell ref="A86:A87"/>
    <mergeCell ref="B86:B87"/>
    <mergeCell ref="C86:E87"/>
    <mergeCell ref="F86:F87"/>
    <mergeCell ref="G86:G87"/>
    <mergeCell ref="H86:I87"/>
    <mergeCell ref="J86:K87"/>
    <mergeCell ref="L86:M87"/>
    <mergeCell ref="N86:O87"/>
    <mergeCell ref="P86:Q87"/>
    <mergeCell ref="R86:R87"/>
    <mergeCell ref="S86:T87"/>
    <mergeCell ref="C88:E88"/>
    <mergeCell ref="H88:I88"/>
    <mergeCell ref="J88:K88"/>
    <mergeCell ref="L88:M88"/>
    <mergeCell ref="N88:O88"/>
    <mergeCell ref="P88:Q88"/>
    <mergeCell ref="S88:T88"/>
    <mergeCell ref="C89:E89"/>
    <mergeCell ref="H89:I89"/>
    <mergeCell ref="J89:K89"/>
    <mergeCell ref="L89:M89"/>
    <mergeCell ref="N89:O89"/>
    <mergeCell ref="P89:Q89"/>
    <mergeCell ref="S89:T89"/>
    <mergeCell ref="C90:E90"/>
    <mergeCell ref="H90:I90"/>
    <mergeCell ref="J90:K90"/>
    <mergeCell ref="L90:M90"/>
    <mergeCell ref="N90:O90"/>
    <mergeCell ref="P90:Q90"/>
    <mergeCell ref="S90:T90"/>
    <mergeCell ref="C91:E91"/>
    <mergeCell ref="H91:I91"/>
    <mergeCell ref="J91:K91"/>
    <mergeCell ref="L91:M91"/>
    <mergeCell ref="N91:O91"/>
    <mergeCell ref="P91:Q91"/>
    <mergeCell ref="S91:T91"/>
    <mergeCell ref="A92:E92"/>
    <mergeCell ref="H92:I92"/>
    <mergeCell ref="J92:K92"/>
    <mergeCell ref="L92:M92"/>
    <mergeCell ref="N92:O92"/>
    <mergeCell ref="P92:Q92"/>
    <mergeCell ref="S92:T92"/>
    <mergeCell ref="A93:E93"/>
    <mergeCell ref="H93:I93"/>
    <mergeCell ref="J93:K93"/>
    <mergeCell ref="L93:M93"/>
    <mergeCell ref="N93:O93"/>
    <mergeCell ref="P93:Q93"/>
    <mergeCell ref="S93:T93"/>
    <mergeCell ref="A94:V94"/>
    <mergeCell ref="A95:D96"/>
    <mergeCell ref="O95:O96"/>
    <mergeCell ref="P95:Q96"/>
    <mergeCell ref="A97:D97"/>
    <mergeCell ref="P97:Q97"/>
    <mergeCell ref="A98:Q98"/>
    <mergeCell ref="U98:V100"/>
    <mergeCell ref="A99:F100"/>
    <mergeCell ref="G99:H100"/>
    <mergeCell ref="I99:J100"/>
    <mergeCell ref="K99:L100"/>
    <mergeCell ref="M99:N100"/>
    <mergeCell ref="O99:O100"/>
    <mergeCell ref="P99:Q100"/>
    <mergeCell ref="A101:F101"/>
    <mergeCell ref="G101:H101"/>
    <mergeCell ref="I101:J101"/>
    <mergeCell ref="K101:L101"/>
    <mergeCell ref="M101:N101"/>
    <mergeCell ref="P101:Q101"/>
    <mergeCell ref="U101:V103"/>
    <mergeCell ref="A102:Q102"/>
    <mergeCell ref="A103:F104"/>
    <mergeCell ref="G103:H104"/>
    <mergeCell ref="I103:J104"/>
    <mergeCell ref="K103:L104"/>
    <mergeCell ref="M103:N104"/>
    <mergeCell ref="O103:O104"/>
    <mergeCell ref="P103:Q104"/>
    <mergeCell ref="U104:V105"/>
    <mergeCell ref="M105:N105"/>
    <mergeCell ref="P105:Q105"/>
    <mergeCell ref="A106:V106"/>
    <mergeCell ref="A107:V107"/>
    <mergeCell ref="A105:F105"/>
    <mergeCell ref="G105:H105"/>
    <mergeCell ref="I105:J105"/>
    <mergeCell ref="K105:L105"/>
    <mergeCell ref="L253:M253"/>
    <mergeCell ref="A255:V255"/>
    <mergeCell ref="A256:V256"/>
    <mergeCell ref="A108:V108"/>
    <mergeCell ref="H122:I123"/>
    <mergeCell ref="J122:K123"/>
    <mergeCell ref="C115:E115"/>
    <mergeCell ref="C116:E116"/>
    <mergeCell ref="C117:E117"/>
    <mergeCell ref="C118:E118"/>
    <mergeCell ref="A257:A258"/>
    <mergeCell ref="B257:B258"/>
    <mergeCell ref="C257:E258"/>
    <mergeCell ref="F257:F258"/>
    <mergeCell ref="Q257:S257"/>
    <mergeCell ref="C259:E259"/>
    <mergeCell ref="C260:E260"/>
    <mergeCell ref="C261:E261"/>
    <mergeCell ref="C262:E262"/>
    <mergeCell ref="A263:E263"/>
    <mergeCell ref="A264:V264"/>
    <mergeCell ref="A265:T265"/>
    <mergeCell ref="A266:A267"/>
    <mergeCell ref="B266:B267"/>
    <mergeCell ref="C266:E267"/>
    <mergeCell ref="F266:F267"/>
    <mergeCell ref="G266:G267"/>
    <mergeCell ref="H266:I267"/>
    <mergeCell ref="J266:K267"/>
    <mergeCell ref="L266:M267"/>
    <mergeCell ref="N266:O267"/>
    <mergeCell ref="P266:Q267"/>
    <mergeCell ref="R266:R267"/>
    <mergeCell ref="S266:T267"/>
    <mergeCell ref="C268:E268"/>
    <mergeCell ref="H268:I268"/>
    <mergeCell ref="J268:K268"/>
    <mergeCell ref="L268:M268"/>
    <mergeCell ref="N268:O268"/>
    <mergeCell ref="P268:Q268"/>
    <mergeCell ref="S268:T268"/>
    <mergeCell ref="C269:E269"/>
    <mergeCell ref="H269:I269"/>
    <mergeCell ref="J269:K269"/>
    <mergeCell ref="L269:M269"/>
    <mergeCell ref="N269:O269"/>
    <mergeCell ref="P269:Q269"/>
    <mergeCell ref="S269:T269"/>
    <mergeCell ref="C270:E270"/>
    <mergeCell ref="H270:I270"/>
    <mergeCell ref="J270:K270"/>
    <mergeCell ref="L270:M270"/>
    <mergeCell ref="N270:O270"/>
    <mergeCell ref="P270:Q270"/>
    <mergeCell ref="S270:T270"/>
    <mergeCell ref="C271:E271"/>
    <mergeCell ref="H271:I271"/>
    <mergeCell ref="J271:K271"/>
    <mergeCell ref="L271:M271"/>
    <mergeCell ref="N271:O271"/>
    <mergeCell ref="P271:Q271"/>
    <mergeCell ref="S271:T271"/>
    <mergeCell ref="A272:E272"/>
    <mergeCell ref="H272:I272"/>
    <mergeCell ref="J272:K272"/>
    <mergeCell ref="L272:M272"/>
    <mergeCell ref="N272:O272"/>
    <mergeCell ref="P272:Q272"/>
    <mergeCell ref="S272:T272"/>
    <mergeCell ref="A273:E273"/>
    <mergeCell ref="H273:I273"/>
    <mergeCell ref="J273:K273"/>
    <mergeCell ref="L273:M273"/>
    <mergeCell ref="N273:O273"/>
    <mergeCell ref="P273:Q273"/>
    <mergeCell ref="S273:T273"/>
    <mergeCell ref="A274:V274"/>
    <mergeCell ref="A275:D276"/>
    <mergeCell ref="O275:O276"/>
    <mergeCell ref="P275:Q276"/>
    <mergeCell ref="A277:D277"/>
    <mergeCell ref="P277:Q277"/>
    <mergeCell ref="A278:Q278"/>
    <mergeCell ref="U278:V280"/>
    <mergeCell ref="A279:F280"/>
    <mergeCell ref="G279:H280"/>
    <mergeCell ref="I279:J280"/>
    <mergeCell ref="K279:L280"/>
    <mergeCell ref="M279:N280"/>
    <mergeCell ref="O279:O280"/>
    <mergeCell ref="U284:V285"/>
    <mergeCell ref="P279:Q280"/>
    <mergeCell ref="A281:F281"/>
    <mergeCell ref="G281:H281"/>
    <mergeCell ref="I281:J281"/>
    <mergeCell ref="K281:L281"/>
    <mergeCell ref="M281:N281"/>
    <mergeCell ref="P281:Q281"/>
    <mergeCell ref="K285:L285"/>
    <mergeCell ref="U281:V283"/>
    <mergeCell ref="A282:Q282"/>
    <mergeCell ref="A283:F284"/>
    <mergeCell ref="G283:H284"/>
    <mergeCell ref="I283:J284"/>
    <mergeCell ref="K283:L284"/>
    <mergeCell ref="M283:N284"/>
    <mergeCell ref="O283:O284"/>
    <mergeCell ref="P283:Q284"/>
    <mergeCell ref="A288:V288"/>
    <mergeCell ref="L289:M289"/>
    <mergeCell ref="A291:V291"/>
    <mergeCell ref="M285:N285"/>
    <mergeCell ref="P285:Q285"/>
    <mergeCell ref="A286:V286"/>
    <mergeCell ref="A287:V287"/>
    <mergeCell ref="A285:F285"/>
    <mergeCell ref="G285:H285"/>
    <mergeCell ref="I285:J285"/>
    <mergeCell ref="A292:V292"/>
    <mergeCell ref="A293:A294"/>
    <mergeCell ref="B293:B294"/>
    <mergeCell ref="C293:E294"/>
    <mergeCell ref="F293:F294"/>
    <mergeCell ref="Q293:S293"/>
    <mergeCell ref="H302:I303"/>
    <mergeCell ref="J302:K303"/>
    <mergeCell ref="C295:E295"/>
    <mergeCell ref="C296:E296"/>
    <mergeCell ref="C297:E297"/>
    <mergeCell ref="C298:E298"/>
    <mergeCell ref="P302:Q303"/>
    <mergeCell ref="R302:R303"/>
    <mergeCell ref="A299:E299"/>
    <mergeCell ref="A300:V300"/>
    <mergeCell ref="A301:T301"/>
    <mergeCell ref="A302:A303"/>
    <mergeCell ref="B302:B303"/>
    <mergeCell ref="C302:E303"/>
    <mergeCell ref="F302:F303"/>
    <mergeCell ref="G302:G303"/>
    <mergeCell ref="S302:T303"/>
    <mergeCell ref="C304:E304"/>
    <mergeCell ref="H304:I304"/>
    <mergeCell ref="J304:K304"/>
    <mergeCell ref="L304:M304"/>
    <mergeCell ref="N304:O304"/>
    <mergeCell ref="P304:Q304"/>
    <mergeCell ref="S304:T304"/>
    <mergeCell ref="L302:M303"/>
    <mergeCell ref="N302:O303"/>
    <mergeCell ref="C305:E305"/>
    <mergeCell ref="H305:I305"/>
    <mergeCell ref="J305:K305"/>
    <mergeCell ref="L305:M305"/>
    <mergeCell ref="N305:O305"/>
    <mergeCell ref="P305:Q305"/>
    <mergeCell ref="S305:T305"/>
    <mergeCell ref="C306:E306"/>
    <mergeCell ref="H306:I306"/>
    <mergeCell ref="J306:K306"/>
    <mergeCell ref="L306:M306"/>
    <mergeCell ref="N306:O306"/>
    <mergeCell ref="P306:Q306"/>
    <mergeCell ref="S306:T306"/>
    <mergeCell ref="C307:E307"/>
    <mergeCell ref="H307:I307"/>
    <mergeCell ref="J307:K307"/>
    <mergeCell ref="L307:M307"/>
    <mergeCell ref="N307:O307"/>
    <mergeCell ref="P307:Q307"/>
    <mergeCell ref="S307:T307"/>
    <mergeCell ref="A308:E308"/>
    <mergeCell ref="H308:I308"/>
    <mergeCell ref="J308:K308"/>
    <mergeCell ref="L308:M308"/>
    <mergeCell ref="N308:O308"/>
    <mergeCell ref="P308:Q308"/>
    <mergeCell ref="S308:T308"/>
    <mergeCell ref="N309:O309"/>
    <mergeCell ref="P309:Q309"/>
    <mergeCell ref="S309:T309"/>
    <mergeCell ref="A310:V310"/>
    <mergeCell ref="A309:E309"/>
    <mergeCell ref="H309:I309"/>
    <mergeCell ref="J309:K309"/>
    <mergeCell ref="L309:M309"/>
    <mergeCell ref="A311:D312"/>
    <mergeCell ref="O311:O312"/>
    <mergeCell ref="P311:Q312"/>
    <mergeCell ref="A313:D313"/>
    <mergeCell ref="P313:Q313"/>
    <mergeCell ref="A314:Q314"/>
    <mergeCell ref="U314:V316"/>
    <mergeCell ref="A315:F316"/>
    <mergeCell ref="G315:H316"/>
    <mergeCell ref="I315:J316"/>
    <mergeCell ref="K315:L316"/>
    <mergeCell ref="M315:N316"/>
    <mergeCell ref="O315:O316"/>
    <mergeCell ref="P315:Q316"/>
    <mergeCell ref="O319:O320"/>
    <mergeCell ref="A317:F317"/>
    <mergeCell ref="G317:H317"/>
    <mergeCell ref="I317:J317"/>
    <mergeCell ref="K317:L317"/>
    <mergeCell ref="P321:Q321"/>
    <mergeCell ref="M317:N317"/>
    <mergeCell ref="P317:Q317"/>
    <mergeCell ref="U317:V319"/>
    <mergeCell ref="A318:Q318"/>
    <mergeCell ref="A319:F320"/>
    <mergeCell ref="G319:H320"/>
    <mergeCell ref="I319:J320"/>
    <mergeCell ref="K319:L320"/>
    <mergeCell ref="M319:N320"/>
    <mergeCell ref="A322:V322"/>
    <mergeCell ref="A323:V323"/>
    <mergeCell ref="A324:V324"/>
    <mergeCell ref="P319:Q320"/>
    <mergeCell ref="U320:V321"/>
    <mergeCell ref="A321:F321"/>
    <mergeCell ref="G321:H321"/>
    <mergeCell ref="I321:J321"/>
    <mergeCell ref="K321:L321"/>
    <mergeCell ref="M321:N321"/>
    <mergeCell ref="L325:M325"/>
    <mergeCell ref="A327:V327"/>
    <mergeCell ref="A328:V328"/>
    <mergeCell ref="A329:A330"/>
    <mergeCell ref="B329:B330"/>
    <mergeCell ref="C329:E330"/>
    <mergeCell ref="F329:F330"/>
    <mergeCell ref="Q329:S329"/>
    <mergeCell ref="H338:I339"/>
    <mergeCell ref="J338:K339"/>
    <mergeCell ref="C331:E331"/>
    <mergeCell ref="C332:E332"/>
    <mergeCell ref="C333:E333"/>
    <mergeCell ref="C334:E334"/>
    <mergeCell ref="P338:Q339"/>
    <mergeCell ref="R338:R339"/>
    <mergeCell ref="A335:E335"/>
    <mergeCell ref="A336:V336"/>
    <mergeCell ref="A337:T337"/>
    <mergeCell ref="A338:A339"/>
    <mergeCell ref="B338:B339"/>
    <mergeCell ref="C338:E339"/>
    <mergeCell ref="F338:F339"/>
    <mergeCell ref="G338:G339"/>
    <mergeCell ref="S338:T339"/>
    <mergeCell ref="C340:E340"/>
    <mergeCell ref="H340:I340"/>
    <mergeCell ref="J340:K340"/>
    <mergeCell ref="L340:M340"/>
    <mergeCell ref="N340:O340"/>
    <mergeCell ref="P340:Q340"/>
    <mergeCell ref="S340:T340"/>
    <mergeCell ref="L338:M339"/>
    <mergeCell ref="N338:O339"/>
    <mergeCell ref="C341:E341"/>
    <mergeCell ref="H341:I341"/>
    <mergeCell ref="J341:K341"/>
    <mergeCell ref="L341:M341"/>
    <mergeCell ref="N341:O341"/>
    <mergeCell ref="P341:Q341"/>
    <mergeCell ref="S341:T341"/>
    <mergeCell ref="C342:E342"/>
    <mergeCell ref="H342:I342"/>
    <mergeCell ref="J342:K342"/>
    <mergeCell ref="L342:M342"/>
    <mergeCell ref="N342:O342"/>
    <mergeCell ref="P342:Q342"/>
    <mergeCell ref="S342:T342"/>
    <mergeCell ref="C343:E343"/>
    <mergeCell ref="H343:I343"/>
    <mergeCell ref="J343:K343"/>
    <mergeCell ref="L343:M343"/>
    <mergeCell ref="N343:O343"/>
    <mergeCell ref="P343:Q343"/>
    <mergeCell ref="S343:T343"/>
    <mergeCell ref="A344:E344"/>
    <mergeCell ref="H344:I344"/>
    <mergeCell ref="J344:K344"/>
    <mergeCell ref="L344:M344"/>
    <mergeCell ref="N344:O344"/>
    <mergeCell ref="P344:Q344"/>
    <mergeCell ref="S344:T344"/>
    <mergeCell ref="N345:O345"/>
    <mergeCell ref="P345:Q345"/>
    <mergeCell ref="S345:T345"/>
    <mergeCell ref="A346:V346"/>
    <mergeCell ref="A345:E345"/>
    <mergeCell ref="H345:I345"/>
    <mergeCell ref="J345:K345"/>
    <mergeCell ref="L345:M345"/>
    <mergeCell ref="A347:D348"/>
    <mergeCell ref="O347:O348"/>
    <mergeCell ref="P347:Q348"/>
    <mergeCell ref="A349:D349"/>
    <mergeCell ref="P349:Q349"/>
    <mergeCell ref="A350:Q350"/>
    <mergeCell ref="U350:V352"/>
    <mergeCell ref="A351:F352"/>
    <mergeCell ref="G351:H352"/>
    <mergeCell ref="I351:J352"/>
    <mergeCell ref="K351:L352"/>
    <mergeCell ref="M351:N352"/>
    <mergeCell ref="O351:O352"/>
    <mergeCell ref="P351:Q352"/>
    <mergeCell ref="O355:O356"/>
    <mergeCell ref="A353:F353"/>
    <mergeCell ref="G353:H353"/>
    <mergeCell ref="I353:J353"/>
    <mergeCell ref="K353:L353"/>
    <mergeCell ref="P357:Q357"/>
    <mergeCell ref="M353:N353"/>
    <mergeCell ref="P353:Q353"/>
    <mergeCell ref="U353:V355"/>
    <mergeCell ref="A354:Q354"/>
    <mergeCell ref="A355:F356"/>
    <mergeCell ref="G355:H356"/>
    <mergeCell ref="I355:J356"/>
    <mergeCell ref="K355:L356"/>
    <mergeCell ref="M355:N356"/>
    <mergeCell ref="A358:V358"/>
    <mergeCell ref="A359:V359"/>
    <mergeCell ref="A360:V360"/>
    <mergeCell ref="P355:Q356"/>
    <mergeCell ref="U356:V357"/>
    <mergeCell ref="A357:F357"/>
    <mergeCell ref="G357:H357"/>
    <mergeCell ref="I357:J357"/>
    <mergeCell ref="K357:L357"/>
    <mergeCell ref="M357:N357"/>
  </mergeCells>
  <conditionalFormatting sqref="Y124:Y127 Y88:Y91 Y52:Y55 Y16:Y19 Y160:Y163 Y196:Y199 Y232:Y235 Y268:Y271 Y304:Y307 Y340:Y343">
    <cfRule type="cellIs" priority="1" dxfId="0" operator="equal" stopIfTrue="1">
      <formula>"Jr D"</formula>
    </cfRule>
  </conditionalFormatting>
  <printOptions/>
  <pageMargins left="0.49" right="0.25" top="0.65" bottom="0.59" header="0.25" footer="0.35"/>
  <pageSetup fitToHeight="4" horizontalDpi="300" verticalDpi="300" orientation="landscape" scale="72" r:id="rId1"/>
  <headerFooter alignWithMargins="0">
    <oddHeader>&amp;C&amp;12Northeast Region USPC Quiz Competition - 2006</oddHeader>
    <oddFooter>&amp;C&amp;12MASTER SCORESHEET&amp;R&amp;D</oddFooter>
  </headerFooter>
  <rowBreaks count="9" manualBreakCount="9">
    <brk id="36" max="21" man="1"/>
    <brk id="72" max="21" man="1"/>
    <brk id="108" max="21" man="1"/>
    <brk id="144" max="21" man="1"/>
    <brk id="180" max="21" man="1"/>
    <brk id="216" max="21" man="1"/>
    <brk id="252" max="21" man="1"/>
    <brk id="288" max="21" man="1"/>
    <brk id="324" max="21" man="1"/>
  </rowBreaks>
  <ignoredErrors>
    <ignoredError sqref="W20 U20 V20 X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6"/>
  <sheetViews>
    <sheetView zoomScale="50" zoomScaleNormal="50" zoomScaleSheetLayoutView="75" workbookViewId="0" topLeftCell="A1">
      <selection activeCell="X4" sqref="X4"/>
    </sheetView>
  </sheetViews>
  <sheetFormatPr defaultColWidth="9.140625" defaultRowHeight="20.25" customHeight="1"/>
  <cols>
    <col min="1" max="1" width="6.7109375" style="1" customWidth="1"/>
    <col min="2" max="6" width="7.7109375" style="1" customWidth="1"/>
    <col min="7" max="7" width="7.28125" style="1" customWidth="1"/>
    <col min="8" max="8" width="7.421875" style="1" customWidth="1"/>
    <col min="9" max="10" width="7.28125" style="1" customWidth="1"/>
    <col min="11" max="11" width="7.8515625" style="1" customWidth="1"/>
    <col min="12" max="20" width="7.28125" style="1" customWidth="1"/>
    <col min="21" max="21" width="3.7109375" style="1" customWidth="1"/>
    <col min="22" max="22" width="19.140625" style="1" customWidth="1"/>
    <col min="23" max="23" width="9.140625" style="1" customWidth="1"/>
    <col min="24" max="24" width="17.00390625" style="1" customWidth="1"/>
    <col min="25" max="25" width="9.140625" style="1" customWidth="1"/>
    <col min="26" max="26" width="14.140625" style="1" customWidth="1"/>
    <col min="27" max="16384" width="9.140625" style="1" customWidth="1"/>
  </cols>
  <sheetData>
    <row r="1" spans="1:26" ht="30" customHeight="1">
      <c r="A1" s="94" t="s">
        <v>3</v>
      </c>
      <c r="B1" s="132">
        <f>+teams!D60</f>
        <v>0</v>
      </c>
      <c r="C1" s="95"/>
      <c r="D1" s="95"/>
      <c r="E1" s="95"/>
      <c r="F1" s="96"/>
      <c r="G1" s="97"/>
      <c r="H1" s="98" t="s">
        <v>26</v>
      </c>
      <c r="I1" s="109">
        <f>+teams!C60</f>
        <v>10</v>
      </c>
      <c r="J1" s="136"/>
      <c r="K1" s="98" t="s">
        <v>20</v>
      </c>
      <c r="L1" s="505" t="str">
        <f>+teams!A60</f>
        <v>Senior D</v>
      </c>
      <c r="M1" s="506"/>
      <c r="N1" s="137"/>
      <c r="O1" s="100" t="s">
        <v>22</v>
      </c>
      <c r="P1" s="135" t="str">
        <f>+teams!B60</f>
        <v>A</v>
      </c>
      <c r="Q1" s="101"/>
      <c r="R1" s="101"/>
      <c r="S1" s="101"/>
      <c r="T1" s="101"/>
      <c r="U1" s="101"/>
      <c r="V1" s="155"/>
      <c r="W1" s="91"/>
      <c r="X1" s="842" t="s">
        <v>193</v>
      </c>
      <c r="Y1" s="91"/>
      <c r="Z1" s="91"/>
    </row>
    <row r="2" spans="1:26" ht="8.25" customHeight="1">
      <c r="A2" s="102"/>
      <c r="B2" s="86"/>
      <c r="C2" s="86"/>
      <c r="D2" s="86"/>
      <c r="E2" s="86"/>
      <c r="F2" s="86"/>
      <c r="G2" s="86"/>
      <c r="H2" s="86"/>
      <c r="I2" s="87"/>
      <c r="J2" s="87"/>
      <c r="K2" s="88"/>
      <c r="L2" s="87"/>
      <c r="M2" s="89"/>
      <c r="N2" s="89"/>
      <c r="O2" s="90"/>
      <c r="P2" s="92"/>
      <c r="Q2" s="93"/>
      <c r="R2" s="93"/>
      <c r="S2" s="93"/>
      <c r="T2" s="93"/>
      <c r="U2" s="93"/>
      <c r="V2" s="156"/>
      <c r="W2" s="91"/>
      <c r="X2" s="91"/>
      <c r="Y2" s="91"/>
      <c r="Z2" s="91"/>
    </row>
    <row r="3" spans="1:26" ht="6" customHeigh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91"/>
      <c r="X3" s="91"/>
      <c r="Y3" s="91"/>
      <c r="Z3" s="91"/>
    </row>
    <row r="4" spans="1:26" ht="24" customHeight="1">
      <c r="A4" s="510" t="s">
        <v>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91"/>
      <c r="X4" s="842" t="s">
        <v>194</v>
      </c>
      <c r="Y4" s="91"/>
      <c r="Z4" s="91"/>
    </row>
    <row r="5" spans="1:26" ht="20.25" customHeight="1">
      <c r="A5" s="513" t="s">
        <v>0</v>
      </c>
      <c r="B5" s="515" t="s">
        <v>21</v>
      </c>
      <c r="C5" s="517" t="s">
        <v>4</v>
      </c>
      <c r="D5" s="518"/>
      <c r="E5" s="519"/>
      <c r="F5" s="515" t="s">
        <v>125</v>
      </c>
      <c r="G5" s="91"/>
      <c r="H5" s="62" t="s">
        <v>61</v>
      </c>
      <c r="J5" s="62" t="s">
        <v>62</v>
      </c>
      <c r="L5" s="62" t="s">
        <v>63</v>
      </c>
      <c r="N5" s="62" t="s">
        <v>98</v>
      </c>
      <c r="P5" s="62" t="s">
        <v>99</v>
      </c>
      <c r="Q5" s="525" t="s">
        <v>86</v>
      </c>
      <c r="R5" s="526"/>
      <c r="S5" s="527"/>
      <c r="T5" s="2" t="s">
        <v>6</v>
      </c>
      <c r="U5" s="91"/>
      <c r="V5" s="157" t="s">
        <v>19</v>
      </c>
      <c r="W5" s="91"/>
      <c r="X5" s="91"/>
      <c r="Y5" s="91"/>
      <c r="Z5" s="91"/>
    </row>
    <row r="6" spans="1:26" ht="20.25" customHeight="1">
      <c r="A6" s="514"/>
      <c r="B6" s="516"/>
      <c r="C6" s="520"/>
      <c r="D6" s="508"/>
      <c r="E6" s="521"/>
      <c r="F6" s="523"/>
      <c r="G6" s="91"/>
      <c r="H6" s="62"/>
      <c r="J6" s="62"/>
      <c r="L6" s="62"/>
      <c r="N6" s="62"/>
      <c r="P6" s="62"/>
      <c r="Q6" s="62">
        <v>1</v>
      </c>
      <c r="R6" s="62">
        <v>2</v>
      </c>
      <c r="S6" s="62">
        <v>3</v>
      </c>
      <c r="T6" s="3"/>
      <c r="U6" s="91"/>
      <c r="V6" s="158" t="s">
        <v>7</v>
      </c>
      <c r="W6" s="91"/>
      <c r="X6" s="91"/>
      <c r="Y6" s="91"/>
      <c r="Z6" s="91"/>
    </row>
    <row r="7" spans="1:26" ht="20.25" customHeight="1">
      <c r="A7" s="105">
        <f>+teams!G60</f>
        <v>0</v>
      </c>
      <c r="B7" s="4">
        <f>+teams!E60</f>
        <v>0</v>
      </c>
      <c r="C7" s="528">
        <f>+teams!I60</f>
        <v>0</v>
      </c>
      <c r="D7" s="529"/>
      <c r="E7" s="530"/>
      <c r="F7" s="110">
        <v>0</v>
      </c>
      <c r="G7" s="111"/>
      <c r="H7" s="191">
        <v>0</v>
      </c>
      <c r="J7" s="191">
        <v>0</v>
      </c>
      <c r="L7" s="191">
        <v>0</v>
      </c>
      <c r="N7" s="191">
        <v>0</v>
      </c>
      <c r="P7" s="191">
        <v>0</v>
      </c>
      <c r="Q7" s="142"/>
      <c r="R7" s="142"/>
      <c r="S7" s="142"/>
      <c r="T7" s="110">
        <v>0</v>
      </c>
      <c r="U7" s="91"/>
      <c r="V7" s="159" t="s">
        <v>8</v>
      </c>
      <c r="W7" s="91"/>
      <c r="X7" s="91"/>
      <c r="Y7" s="91"/>
      <c r="Z7" s="91"/>
    </row>
    <row r="8" spans="1:26" ht="20.25" customHeight="1">
      <c r="A8" s="105">
        <f>+teams!G61</f>
        <v>0</v>
      </c>
      <c r="B8" s="4">
        <f>+teams!E61</f>
        <v>0</v>
      </c>
      <c r="C8" s="528">
        <f>+teams!I61</f>
        <v>0</v>
      </c>
      <c r="D8" s="529"/>
      <c r="E8" s="530"/>
      <c r="F8" s="22">
        <v>0</v>
      </c>
      <c r="G8" s="91"/>
      <c r="H8" s="192">
        <v>0</v>
      </c>
      <c r="J8" s="192">
        <v>0</v>
      </c>
      <c r="L8" s="192">
        <v>0</v>
      </c>
      <c r="N8" s="192">
        <v>0</v>
      </c>
      <c r="P8" s="192">
        <v>0</v>
      </c>
      <c r="Q8" s="143"/>
      <c r="R8" s="143"/>
      <c r="S8" s="143"/>
      <c r="T8" s="110">
        <v>0</v>
      </c>
      <c r="U8" s="91"/>
      <c r="V8" s="159" t="s">
        <v>7</v>
      </c>
      <c r="W8" s="91"/>
      <c r="X8" s="91"/>
      <c r="Y8" s="91"/>
      <c r="Z8" s="91"/>
    </row>
    <row r="9" spans="1:26" ht="20.25" customHeight="1">
      <c r="A9" s="105">
        <f>+teams!G62</f>
        <v>0</v>
      </c>
      <c r="B9" s="4">
        <f>+teams!E62</f>
        <v>0</v>
      </c>
      <c r="C9" s="528">
        <f>+teams!I62</f>
        <v>0</v>
      </c>
      <c r="D9" s="529"/>
      <c r="E9" s="530"/>
      <c r="F9" s="22">
        <v>0</v>
      </c>
      <c r="G9" s="91"/>
      <c r="H9" s="192">
        <v>0</v>
      </c>
      <c r="J9" s="192">
        <v>0</v>
      </c>
      <c r="L9" s="192">
        <v>0</v>
      </c>
      <c r="N9" s="192">
        <v>0</v>
      </c>
      <c r="P9" s="192">
        <v>0</v>
      </c>
      <c r="Q9" s="143"/>
      <c r="R9" s="143"/>
      <c r="S9" s="143"/>
      <c r="T9" s="110">
        <v>0</v>
      </c>
      <c r="U9" s="91"/>
      <c r="V9" s="159" t="s">
        <v>9</v>
      </c>
      <c r="W9" s="91"/>
      <c r="X9" s="91"/>
      <c r="Y9" s="91"/>
      <c r="Z9" s="91"/>
    </row>
    <row r="10" spans="1:26" ht="20.25" customHeight="1">
      <c r="A10" s="105">
        <f>+teams!G63</f>
        <v>0</v>
      </c>
      <c r="B10" s="4">
        <f>+teams!E63</f>
        <v>0</v>
      </c>
      <c r="C10" s="528">
        <f>+teams!I63</f>
        <v>0</v>
      </c>
      <c r="D10" s="529"/>
      <c r="E10" s="530"/>
      <c r="F10" s="22">
        <v>0</v>
      </c>
      <c r="G10" s="91"/>
      <c r="H10" s="192">
        <v>0</v>
      </c>
      <c r="J10" s="192">
        <v>0</v>
      </c>
      <c r="L10" s="192">
        <v>0</v>
      </c>
      <c r="N10" s="192">
        <v>0</v>
      </c>
      <c r="P10" s="192">
        <v>0</v>
      </c>
      <c r="Q10" s="144"/>
      <c r="R10" s="144"/>
      <c r="S10" s="144"/>
      <c r="T10" s="110">
        <v>0</v>
      </c>
      <c r="U10" s="91"/>
      <c r="V10" s="159" t="s">
        <v>10</v>
      </c>
      <c r="W10" s="91"/>
      <c r="X10" s="91"/>
      <c r="Y10" s="91"/>
      <c r="Z10" s="91"/>
    </row>
    <row r="11" spans="1:26" ht="20.25" customHeight="1">
      <c r="A11" s="484" t="s">
        <v>11</v>
      </c>
      <c r="B11" s="485"/>
      <c r="C11" s="485"/>
      <c r="D11" s="485"/>
      <c r="E11" s="486"/>
      <c r="F11" s="145">
        <f>SUM(F7:F10)</f>
        <v>0</v>
      </c>
      <c r="G11" s="111"/>
      <c r="H11" s="193">
        <f>SUM(H7:H10)-MIN(H7:H10)</f>
        <v>0</v>
      </c>
      <c r="J11" s="193">
        <f>SUM(J7:J10)-MIN(J7:J10)</f>
        <v>0</v>
      </c>
      <c r="L11" s="193">
        <f>SUM(L7:L10)-MIN(L7:L10)</f>
        <v>0</v>
      </c>
      <c r="N11" s="193">
        <f>SUM(N7:N10)-MIN(N7:N10)</f>
        <v>0</v>
      </c>
      <c r="P11" s="193">
        <f>SUM(P7:P10)-MIN(P7:P10)</f>
        <v>0</v>
      </c>
      <c r="Q11" s="112">
        <v>0</v>
      </c>
      <c r="R11" s="112">
        <f>SUM(R7:R10)</f>
        <v>0</v>
      </c>
      <c r="S11" s="112">
        <f>SUM(S7:S10)</f>
        <v>0</v>
      </c>
      <c r="T11" s="145">
        <f>SUM(T7:T10)</f>
        <v>0</v>
      </c>
      <c r="U11" s="91"/>
      <c r="V11" s="160">
        <f>SUM(F11:T11)</f>
        <v>0</v>
      </c>
      <c r="W11" s="91"/>
      <c r="X11" s="91"/>
      <c r="Y11" s="91"/>
      <c r="Z11" s="91"/>
    </row>
    <row r="12" spans="1:26" ht="12.75">
      <c r="A12" s="48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89"/>
      <c r="W12" s="91"/>
      <c r="X12" s="91"/>
      <c r="Y12" s="91"/>
      <c r="Z12" s="91"/>
    </row>
    <row r="13" spans="1:26" ht="24" customHeight="1">
      <c r="A13" s="510" t="s">
        <v>15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26"/>
      <c r="V13" s="161"/>
      <c r="W13" s="91"/>
      <c r="X13" s="91"/>
      <c r="Y13" s="91"/>
      <c r="Z13" s="91"/>
    </row>
    <row r="14" spans="1:26" ht="20.25" customHeight="1" thickBot="1">
      <c r="A14" s="481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691">
        <f>stall1</f>
        <v>0</v>
      </c>
      <c r="I14" s="692"/>
      <c r="J14" s="691">
        <f>stall2</f>
        <v>0</v>
      </c>
      <c r="K14" s="692"/>
      <c r="L14" s="691">
        <f>stall3</f>
        <v>0</v>
      </c>
      <c r="M14" s="692"/>
      <c r="N14" s="691">
        <f>stall4</f>
        <v>0</v>
      </c>
      <c r="O14" s="692"/>
      <c r="P14" s="474">
        <f>stall5</f>
        <v>0</v>
      </c>
      <c r="Q14" s="470"/>
      <c r="R14" s="465" t="s">
        <v>6</v>
      </c>
      <c r="S14" s="517" t="s">
        <v>18</v>
      </c>
      <c r="T14" s="519"/>
      <c r="U14" s="148"/>
      <c r="V14" s="162"/>
      <c r="W14" s="91"/>
      <c r="X14" s="91"/>
      <c r="Y14" s="91"/>
      <c r="Z14" s="91"/>
    </row>
    <row r="15" spans="1:27" ht="20.25" customHeight="1" thickBot="1">
      <c r="A15" s="514"/>
      <c r="B15" s="516"/>
      <c r="C15" s="520"/>
      <c r="D15" s="508"/>
      <c r="E15" s="521"/>
      <c r="F15" s="473"/>
      <c r="G15" s="523"/>
      <c r="H15" s="693"/>
      <c r="I15" s="694"/>
      <c r="J15" s="693"/>
      <c r="K15" s="694"/>
      <c r="L15" s="693"/>
      <c r="M15" s="694"/>
      <c r="N15" s="693"/>
      <c r="O15" s="694"/>
      <c r="P15" s="471"/>
      <c r="Q15" s="464"/>
      <c r="R15" s="466"/>
      <c r="S15" s="520"/>
      <c r="T15" s="521"/>
      <c r="U15" s="91"/>
      <c r="V15" s="103"/>
      <c r="W15" s="174" t="s">
        <v>77</v>
      </c>
      <c r="X15" s="76" t="s">
        <v>4</v>
      </c>
      <c r="Y15" s="74" t="s">
        <v>78</v>
      </c>
      <c r="Z15" s="171" t="s">
        <v>76</v>
      </c>
      <c r="AA15" s="291" t="s">
        <v>130</v>
      </c>
    </row>
    <row r="16" spans="1:27" ht="20.25" customHeight="1">
      <c r="A16" s="106">
        <f aca="true" t="shared" si="0" ref="A16:C19">(A7)</f>
        <v>0</v>
      </c>
      <c r="B16" s="14">
        <f t="shared" si="0"/>
        <v>0</v>
      </c>
      <c r="C16" s="467">
        <f t="shared" si="0"/>
        <v>0</v>
      </c>
      <c r="D16" s="468"/>
      <c r="E16" s="469"/>
      <c r="F16" s="33" t="s">
        <v>35</v>
      </c>
      <c r="G16" s="22">
        <v>0</v>
      </c>
      <c r="H16" s="462">
        <v>0</v>
      </c>
      <c r="I16" s="463"/>
      <c r="J16" s="462">
        <v>0</v>
      </c>
      <c r="K16" s="463"/>
      <c r="L16" s="462">
        <v>0</v>
      </c>
      <c r="M16" s="463"/>
      <c r="N16" s="462">
        <v>0</v>
      </c>
      <c r="O16" s="463"/>
      <c r="P16" s="462">
        <v>0</v>
      </c>
      <c r="Q16" s="463"/>
      <c r="R16" s="110">
        <v>0</v>
      </c>
      <c r="S16" s="689" t="s">
        <v>7</v>
      </c>
      <c r="T16" s="690"/>
      <c r="U16" s="91"/>
      <c r="V16" s="103"/>
      <c r="W16" s="154">
        <f aca="true" t="shared" si="1" ref="W16:X19">+B16</f>
        <v>0</v>
      </c>
      <c r="X16" s="141">
        <f t="shared" si="1"/>
        <v>0</v>
      </c>
      <c r="Y16" s="75">
        <f>+teams!H60</f>
        <v>0</v>
      </c>
      <c r="Z16" s="173">
        <f>SUM(F7:O7,T7,G16:R16,JUNIOR_D!G$245,JUNIOR_D!G$249)</f>
        <v>0</v>
      </c>
      <c r="AA16" s="217">
        <f>+G29</f>
        <v>0</v>
      </c>
    </row>
    <row r="17" spans="1:27" ht="20.25" customHeight="1">
      <c r="A17" s="106">
        <f t="shared" si="0"/>
        <v>0</v>
      </c>
      <c r="B17" s="14">
        <f t="shared" si="0"/>
        <v>0</v>
      </c>
      <c r="C17" s="448">
        <f t="shared" si="0"/>
        <v>0</v>
      </c>
      <c r="D17" s="449"/>
      <c r="E17" s="413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461"/>
      <c r="U17" s="91"/>
      <c r="V17" s="103"/>
      <c r="W17" s="154">
        <f t="shared" si="1"/>
        <v>0</v>
      </c>
      <c r="X17" s="141">
        <f t="shared" si="1"/>
        <v>0</v>
      </c>
      <c r="Y17" s="75">
        <f>+teams!H61</f>
        <v>0</v>
      </c>
      <c r="Z17" s="173">
        <f>SUM(F8:O8,T8,G17:R17,JUNIOR_D!I$245,JUNIOR_D!I$249)</f>
        <v>0</v>
      </c>
      <c r="AA17" s="217">
        <f>+I29</f>
        <v>0</v>
      </c>
    </row>
    <row r="18" spans="1:27" ht="20.25" customHeight="1">
      <c r="A18" s="106">
        <f t="shared" si="0"/>
        <v>0</v>
      </c>
      <c r="B18" s="14">
        <f t="shared" si="0"/>
        <v>0</v>
      </c>
      <c r="C18" s="448">
        <f t="shared" si="0"/>
        <v>0</v>
      </c>
      <c r="D18" s="449"/>
      <c r="E18" s="413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461"/>
      <c r="U18" s="91"/>
      <c r="V18" s="103"/>
      <c r="W18" s="154">
        <f t="shared" si="1"/>
        <v>0</v>
      </c>
      <c r="X18" s="141">
        <f t="shared" si="1"/>
        <v>0</v>
      </c>
      <c r="Y18" s="75">
        <f>+teams!H62</f>
        <v>0</v>
      </c>
      <c r="Z18" s="173">
        <f>SUM(F9:O9,T9,G18:R18,JUNIOR_D!K$245,JUNIOR_D!K$249)</f>
        <v>0</v>
      </c>
      <c r="AA18" s="217">
        <f>+K29</f>
        <v>0</v>
      </c>
    </row>
    <row r="19" spans="1:27" ht="20.25" customHeight="1">
      <c r="A19" s="106">
        <f t="shared" si="0"/>
        <v>0</v>
      </c>
      <c r="B19" s="14">
        <f t="shared" si="0"/>
        <v>0</v>
      </c>
      <c r="C19" s="448">
        <f t="shared" si="0"/>
        <v>0</v>
      </c>
      <c r="D19" s="449"/>
      <c r="E19" s="413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461"/>
      <c r="U19" s="91"/>
      <c r="V19" s="103"/>
      <c r="W19" s="176">
        <f t="shared" si="1"/>
        <v>0</v>
      </c>
      <c r="X19" s="141">
        <f t="shared" si="1"/>
        <v>0</v>
      </c>
      <c r="Y19" s="75">
        <f>+teams!H63</f>
        <v>0</v>
      </c>
      <c r="Z19" s="173">
        <f>SUM(F10:O10,T10,G19:R19,JUNIOR_D!M$245,JUNIOR_D!M$249)</f>
        <v>0</v>
      </c>
      <c r="AA19" s="217">
        <f>+M29</f>
        <v>0</v>
      </c>
    </row>
    <row r="20" spans="1:26" ht="20.25" customHeight="1">
      <c r="A20" s="484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533" t="s">
        <v>10</v>
      </c>
      <c r="T20" s="534"/>
      <c r="U20" s="149"/>
      <c r="V20" s="163"/>
      <c r="W20"/>
      <c r="X20"/>
      <c r="Y20"/>
      <c r="Z20"/>
    </row>
    <row r="21" spans="1:26" ht="20.25" customHeight="1">
      <c r="A21" s="484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537">
        <f>SUM(G21:R21)</f>
        <v>0</v>
      </c>
      <c r="T21" s="538"/>
      <c r="U21" s="30"/>
      <c r="V21" s="164"/>
      <c r="W21" s="91"/>
      <c r="X21" s="91"/>
      <c r="Y21" s="91"/>
      <c r="Z21" s="91"/>
    </row>
    <row r="22" spans="1:26" ht="12.75">
      <c r="A22" s="539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540"/>
      <c r="W22" s="91"/>
      <c r="X22" s="91"/>
      <c r="Y22" s="91"/>
      <c r="Z22" s="91"/>
    </row>
    <row r="23" spans="1:26" ht="21" customHeight="1">
      <c r="A23" s="541" t="s">
        <v>31</v>
      </c>
      <c r="B23" s="542"/>
      <c r="C23" s="542"/>
      <c r="D23" s="543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162"/>
      <c r="W23" s="91"/>
      <c r="X23" s="91"/>
      <c r="Y23" s="91"/>
      <c r="Z23" s="91"/>
    </row>
    <row r="24" spans="1:26" ht="20.25" customHeight="1">
      <c r="A24" s="544"/>
      <c r="B24" s="545"/>
      <c r="C24" s="545"/>
      <c r="D24" s="546"/>
      <c r="E24" s="254">
        <f>'Work Area'!$B$10</f>
        <v>0</v>
      </c>
      <c r="F24" s="254">
        <f>'Work Area'!$C$10</f>
        <v>0</v>
      </c>
      <c r="G24" s="254">
        <f>'Work Area'!$D$10</f>
        <v>0</v>
      </c>
      <c r="H24" s="254">
        <f>'Work Area'!$E$10</f>
        <v>0</v>
      </c>
      <c r="I24" s="254">
        <f>'Work Area'!$F$10</f>
        <v>0</v>
      </c>
      <c r="J24" s="254">
        <f>'Work Area'!$G$10</f>
        <v>0</v>
      </c>
      <c r="K24" s="254">
        <f>'Work Area'!$H$10</f>
        <v>0</v>
      </c>
      <c r="L24" s="254">
        <f>'Work Area'!$I$10</f>
        <v>0</v>
      </c>
      <c r="M24" s="254">
        <f>'Work Area'!$J$10</f>
        <v>0</v>
      </c>
      <c r="N24" s="254">
        <f>'Work Area'!$K$10</f>
        <v>0</v>
      </c>
      <c r="O24" s="523"/>
      <c r="P24" s="549"/>
      <c r="Q24" s="548"/>
      <c r="R24" s="19"/>
      <c r="S24" s="6"/>
      <c r="T24" s="6"/>
      <c r="U24" s="25"/>
      <c r="V24" s="165"/>
      <c r="W24" s="91"/>
      <c r="X24" s="91"/>
      <c r="Y24" s="91"/>
      <c r="Z24" s="91"/>
    </row>
    <row r="25" spans="1:26" ht="20.25" customHeight="1">
      <c r="A25" s="484" t="s">
        <v>11</v>
      </c>
      <c r="B25" s="485"/>
      <c r="C25" s="485"/>
      <c r="D25" s="486"/>
      <c r="E25" s="110">
        <v>0</v>
      </c>
      <c r="F25" s="110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7">
        <f>SUM(E25:O25)</f>
        <v>0</v>
      </c>
      <c r="Q25" s="538"/>
      <c r="R25" s="20"/>
      <c r="S25" s="8"/>
      <c r="T25" s="17"/>
      <c r="U25" s="25"/>
      <c r="V25" s="165"/>
      <c r="W25" s="91"/>
      <c r="X25" s="91"/>
      <c r="Y25" s="91"/>
      <c r="Z25" s="91"/>
    </row>
    <row r="26" spans="1:26" ht="12.75">
      <c r="A26" s="550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553"/>
      <c r="W26" s="91"/>
      <c r="X26" s="91"/>
      <c r="Y26" s="91"/>
      <c r="Z26" s="91"/>
    </row>
    <row r="27" spans="1:26" ht="20.25" customHeight="1">
      <c r="A27" s="541" t="s">
        <v>24</v>
      </c>
      <c r="B27" s="542"/>
      <c r="C27" s="542"/>
      <c r="D27" s="542"/>
      <c r="E27" s="542"/>
      <c r="F27" s="543"/>
      <c r="G27" s="556">
        <f>(C7)</f>
        <v>0</v>
      </c>
      <c r="H27" s="557"/>
      <c r="I27" s="560">
        <f>(C8)</f>
        <v>0</v>
      </c>
      <c r="J27" s="561"/>
      <c r="K27" s="560">
        <f>(C9)</f>
        <v>0</v>
      </c>
      <c r="L27" s="561"/>
      <c r="M27" s="560">
        <f>(C10)</f>
        <v>0</v>
      </c>
      <c r="N27" s="561"/>
      <c r="O27" s="522" t="s">
        <v>6</v>
      </c>
      <c r="P27" s="547" t="s">
        <v>23</v>
      </c>
      <c r="Q27" s="548"/>
      <c r="R27" s="8"/>
      <c r="S27" s="6"/>
      <c r="T27" s="6"/>
      <c r="U27" s="552"/>
      <c r="V27" s="553"/>
      <c r="W27" s="91"/>
      <c r="X27" s="91"/>
      <c r="Y27" s="91"/>
      <c r="Z27" s="91"/>
    </row>
    <row r="28" spans="1:26" ht="20.25" customHeight="1">
      <c r="A28" s="544"/>
      <c r="B28" s="545"/>
      <c r="C28" s="545"/>
      <c r="D28" s="545"/>
      <c r="E28" s="545"/>
      <c r="F28" s="546"/>
      <c r="G28" s="558"/>
      <c r="H28" s="559"/>
      <c r="I28" s="562"/>
      <c r="J28" s="563"/>
      <c r="K28" s="562"/>
      <c r="L28" s="563"/>
      <c r="M28" s="562"/>
      <c r="N28" s="563"/>
      <c r="O28" s="523"/>
      <c r="P28" s="549"/>
      <c r="Q28" s="548"/>
      <c r="R28" s="8"/>
      <c r="S28" s="6"/>
      <c r="T28" s="6"/>
      <c r="U28" s="554"/>
      <c r="V28" s="555"/>
      <c r="W28" s="91"/>
      <c r="X28" s="91"/>
      <c r="Y28" s="91"/>
      <c r="Z28" s="91"/>
    </row>
    <row r="29" spans="1:26" ht="20.25" customHeight="1">
      <c r="A29" s="484" t="s">
        <v>11</v>
      </c>
      <c r="B29" s="485"/>
      <c r="C29" s="485"/>
      <c r="D29" s="485"/>
      <c r="E29" s="485"/>
      <c r="F29" s="486"/>
      <c r="G29" s="564">
        <v>0</v>
      </c>
      <c r="H29" s="565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537">
        <f>SUM(G29:M29)-MIN(G29:M29)+O29</f>
        <v>0</v>
      </c>
      <c r="Q29" s="538"/>
      <c r="R29" s="91"/>
      <c r="S29" s="9"/>
      <c r="T29" s="8"/>
      <c r="U29" s="568" t="s">
        <v>14</v>
      </c>
      <c r="V29" s="569"/>
      <c r="W29" s="91"/>
      <c r="X29" s="91"/>
      <c r="Y29" s="91"/>
      <c r="Z29" s="91"/>
    </row>
    <row r="30" spans="1:26" ht="12.75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571"/>
      <c r="W30" s="91"/>
      <c r="X30" s="91"/>
      <c r="Y30" s="91"/>
      <c r="Z30" s="91"/>
    </row>
    <row r="31" spans="1:26" ht="20.25" customHeight="1">
      <c r="A31" s="541" t="s">
        <v>27</v>
      </c>
      <c r="B31" s="542"/>
      <c r="C31" s="542"/>
      <c r="D31" s="542"/>
      <c r="E31" s="542"/>
      <c r="F31" s="543"/>
      <c r="G31" s="556">
        <f>(C7)</f>
        <v>0</v>
      </c>
      <c r="H31" s="557"/>
      <c r="I31" s="560">
        <f>(C8)</f>
        <v>0</v>
      </c>
      <c r="J31" s="561"/>
      <c r="K31" s="560">
        <f>(C9)</f>
        <v>0</v>
      </c>
      <c r="L31" s="561"/>
      <c r="M31" s="560">
        <f>(C10)</f>
        <v>0</v>
      </c>
      <c r="N31" s="561"/>
      <c r="O31" s="522" t="s">
        <v>6</v>
      </c>
      <c r="P31" s="547" t="s">
        <v>25</v>
      </c>
      <c r="Q31" s="548"/>
      <c r="R31" s="12"/>
      <c r="S31" s="6"/>
      <c r="T31" s="6"/>
      <c r="U31" s="570"/>
      <c r="V31" s="571"/>
      <c r="W31" s="91"/>
      <c r="X31" s="91"/>
      <c r="Y31" s="91"/>
      <c r="Z31" s="91"/>
    </row>
    <row r="32" spans="1:26" ht="20.25" customHeight="1">
      <c r="A32" s="544"/>
      <c r="B32" s="545"/>
      <c r="C32" s="545"/>
      <c r="D32" s="545"/>
      <c r="E32" s="545"/>
      <c r="F32" s="546"/>
      <c r="G32" s="558"/>
      <c r="H32" s="559"/>
      <c r="I32" s="562"/>
      <c r="J32" s="563"/>
      <c r="K32" s="562"/>
      <c r="L32" s="563"/>
      <c r="M32" s="562"/>
      <c r="N32" s="563"/>
      <c r="O32" s="523"/>
      <c r="P32" s="549"/>
      <c r="Q32" s="548"/>
      <c r="R32" s="12"/>
      <c r="S32" s="6"/>
      <c r="T32" s="6"/>
      <c r="U32" s="685">
        <f>SUM(V11+S21+P25+P29+P33)</f>
        <v>0</v>
      </c>
      <c r="V32" s="686"/>
      <c r="W32" s="91"/>
      <c r="X32" s="91"/>
      <c r="Y32" s="91"/>
      <c r="Z32" s="91"/>
    </row>
    <row r="33" spans="1:26" ht="20.25" customHeight="1">
      <c r="A33" s="484" t="s">
        <v>11</v>
      </c>
      <c r="B33" s="485"/>
      <c r="C33" s="485"/>
      <c r="D33" s="485"/>
      <c r="E33" s="485"/>
      <c r="F33" s="486"/>
      <c r="G33" s="564">
        <v>0</v>
      </c>
      <c r="H33" s="565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537">
        <f>SUM(G33:M33)-MIN(G33:M33)+O33</f>
        <v>0</v>
      </c>
      <c r="Q33" s="538"/>
      <c r="R33" s="13"/>
      <c r="S33" s="9"/>
      <c r="T33" s="352" t="s">
        <v>156</v>
      </c>
      <c r="U33" s="687"/>
      <c r="V33" s="688"/>
      <c r="W33" s="91"/>
      <c r="X33" s="91"/>
      <c r="Y33" s="91"/>
      <c r="Z33" s="91"/>
    </row>
    <row r="34" spans="1:26" ht="13.5" customHeight="1">
      <c r="A34" s="576" t="s">
        <v>36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8"/>
      <c r="W34" s="91"/>
      <c r="X34" s="91"/>
      <c r="Y34" s="91"/>
      <c r="Z34" s="91"/>
    </row>
    <row r="35" spans="1:26" ht="13.5" customHeight="1" thickBot="1">
      <c r="A35" s="582" t="s">
        <v>32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4"/>
      <c r="W35" s="111"/>
      <c r="X35" s="111"/>
      <c r="Y35" s="91"/>
      <c r="Z35" s="91"/>
    </row>
    <row r="36" spans="1:26" ht="13.5" thickBot="1">
      <c r="A36" s="585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7"/>
      <c r="W36" s="111"/>
      <c r="X36" s="111"/>
      <c r="Y36" s="91"/>
      <c r="Z36" s="91"/>
    </row>
    <row r="37" spans="1:24" ht="30.75" customHeight="1">
      <c r="A37" s="94" t="s">
        <v>3</v>
      </c>
      <c r="B37" s="132">
        <f>+teams!D65</f>
        <v>0</v>
      </c>
      <c r="C37" s="95"/>
      <c r="D37" s="95"/>
      <c r="E37" s="95"/>
      <c r="F37" s="96"/>
      <c r="G37" s="97"/>
      <c r="H37" s="98" t="s">
        <v>26</v>
      </c>
      <c r="I37" s="109">
        <f>+teams!C65</f>
        <v>11</v>
      </c>
      <c r="J37" s="97"/>
      <c r="K37" s="98" t="s">
        <v>20</v>
      </c>
      <c r="L37" s="505" t="str">
        <f>+teams!A65</f>
        <v>Senior D</v>
      </c>
      <c r="M37" s="506"/>
      <c r="N37" s="99"/>
      <c r="O37" s="100" t="s">
        <v>22</v>
      </c>
      <c r="P37" s="135" t="str">
        <f>+teams!B65</f>
        <v>A</v>
      </c>
      <c r="Q37" s="101"/>
      <c r="R37" s="101"/>
      <c r="S37" s="101"/>
      <c r="T37" s="101"/>
      <c r="U37" s="101"/>
      <c r="V37" s="155"/>
      <c r="W37" s="91"/>
      <c r="X37" s="91"/>
    </row>
    <row r="38" spans="1:24" ht="8.25" customHeight="1">
      <c r="A38" s="102"/>
      <c r="B38" s="86"/>
      <c r="C38" s="86"/>
      <c r="D38" s="86"/>
      <c r="E38" s="86"/>
      <c r="F38" s="86"/>
      <c r="G38" s="86"/>
      <c r="H38" s="86"/>
      <c r="I38" s="87"/>
      <c r="J38" s="87"/>
      <c r="K38" s="88"/>
      <c r="L38" s="87"/>
      <c r="M38" s="89"/>
      <c r="N38" s="89"/>
      <c r="O38" s="90"/>
      <c r="P38" s="92"/>
      <c r="Q38" s="93"/>
      <c r="R38" s="93"/>
      <c r="S38" s="93"/>
      <c r="T38" s="93"/>
      <c r="U38" s="93"/>
      <c r="V38" s="156"/>
      <c r="W38" s="91"/>
      <c r="X38" s="91"/>
    </row>
    <row r="39" spans="1:24" ht="8.25" customHeight="1">
      <c r="A39" s="507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9"/>
      <c r="W39" s="91"/>
      <c r="X39" s="91"/>
    </row>
    <row r="40" spans="1:24" ht="20.25" customHeight="1">
      <c r="A40" s="510" t="s">
        <v>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2"/>
      <c r="W40" s="91"/>
      <c r="X40" s="91"/>
    </row>
    <row r="41" spans="1:24" ht="20.25" customHeight="1">
      <c r="A41" s="513" t="s">
        <v>0</v>
      </c>
      <c r="B41" s="515" t="s">
        <v>21</v>
      </c>
      <c r="C41" s="517" t="s">
        <v>4</v>
      </c>
      <c r="D41" s="518"/>
      <c r="E41" s="519"/>
      <c r="F41" s="515" t="s">
        <v>125</v>
      </c>
      <c r="H41" s="62" t="s">
        <v>61</v>
      </c>
      <c r="J41" s="62" t="s">
        <v>62</v>
      </c>
      <c r="L41" s="62" t="s">
        <v>63</v>
      </c>
      <c r="N41" s="62" t="s">
        <v>98</v>
      </c>
      <c r="P41" s="62" t="s">
        <v>99</v>
      </c>
      <c r="Q41" s="525" t="s">
        <v>86</v>
      </c>
      <c r="R41" s="526"/>
      <c r="S41" s="527"/>
      <c r="T41" s="2" t="s">
        <v>6</v>
      </c>
      <c r="U41" s="91"/>
      <c r="V41" s="157" t="s">
        <v>19</v>
      </c>
      <c r="W41" s="91"/>
      <c r="X41" s="91"/>
    </row>
    <row r="42" spans="1:24" ht="20.25" customHeight="1">
      <c r="A42" s="514"/>
      <c r="B42" s="516"/>
      <c r="C42" s="520"/>
      <c r="D42" s="508"/>
      <c r="E42" s="521"/>
      <c r="F42" s="523"/>
      <c r="H42" s="62"/>
      <c r="J42" s="62"/>
      <c r="L42" s="62"/>
      <c r="N42" s="62"/>
      <c r="P42" s="62"/>
      <c r="Q42" s="62">
        <v>1</v>
      </c>
      <c r="R42" s="62">
        <v>2</v>
      </c>
      <c r="S42" s="62">
        <v>3</v>
      </c>
      <c r="T42" s="3"/>
      <c r="U42" s="91"/>
      <c r="V42" s="158" t="s">
        <v>7</v>
      </c>
      <c r="W42" s="91"/>
      <c r="X42" s="91"/>
    </row>
    <row r="43" spans="1:24" ht="20.25" customHeight="1">
      <c r="A43" s="105">
        <f>+teams!G65</f>
        <v>0</v>
      </c>
      <c r="B43" s="4">
        <f>+teams!E65</f>
        <v>0</v>
      </c>
      <c r="C43" s="528">
        <f>+teams!I65</f>
        <v>0</v>
      </c>
      <c r="D43" s="529"/>
      <c r="E43" s="530"/>
      <c r="F43" s="110">
        <v>0</v>
      </c>
      <c r="G43" s="111"/>
      <c r="H43" s="191">
        <v>0</v>
      </c>
      <c r="J43" s="191">
        <v>0</v>
      </c>
      <c r="L43" s="191">
        <v>0</v>
      </c>
      <c r="N43" s="191">
        <v>0</v>
      </c>
      <c r="P43" s="191">
        <v>0</v>
      </c>
      <c r="Q43" s="82"/>
      <c r="R43" s="82"/>
      <c r="S43" s="82"/>
      <c r="T43" s="110">
        <v>0</v>
      </c>
      <c r="U43" s="91"/>
      <c r="V43" s="159" t="s">
        <v>8</v>
      </c>
      <c r="W43" s="91"/>
      <c r="X43" s="91"/>
    </row>
    <row r="44" spans="1:24" ht="20.25" customHeight="1">
      <c r="A44" s="105">
        <f>+teams!G66</f>
        <v>0</v>
      </c>
      <c r="B44" s="4">
        <f>+teams!E66</f>
        <v>0</v>
      </c>
      <c r="C44" s="528">
        <f>+teams!I66</f>
        <v>0</v>
      </c>
      <c r="D44" s="529"/>
      <c r="E44" s="530"/>
      <c r="F44" s="22">
        <v>0</v>
      </c>
      <c r="G44" s="91"/>
      <c r="H44" s="192">
        <v>0</v>
      </c>
      <c r="J44" s="192">
        <v>0</v>
      </c>
      <c r="L44" s="192">
        <v>0</v>
      </c>
      <c r="N44" s="192">
        <v>0</v>
      </c>
      <c r="P44" s="192">
        <v>0</v>
      </c>
      <c r="Q44" s="83"/>
      <c r="R44" s="83"/>
      <c r="S44" s="83"/>
      <c r="T44" s="22">
        <v>0</v>
      </c>
      <c r="U44" s="91"/>
      <c r="V44" s="159" t="s">
        <v>7</v>
      </c>
      <c r="W44" s="91"/>
      <c r="X44" s="91"/>
    </row>
    <row r="45" spans="1:24" ht="20.25" customHeight="1">
      <c r="A45" s="105">
        <f>+teams!G67</f>
        <v>0</v>
      </c>
      <c r="B45" s="4">
        <f>+teams!E67</f>
        <v>0</v>
      </c>
      <c r="C45" s="528">
        <f>+teams!I67</f>
        <v>0</v>
      </c>
      <c r="D45" s="529"/>
      <c r="E45" s="530"/>
      <c r="F45" s="22">
        <v>0</v>
      </c>
      <c r="G45" s="91"/>
      <c r="H45" s="192">
        <v>0</v>
      </c>
      <c r="J45" s="192">
        <v>0</v>
      </c>
      <c r="L45" s="192">
        <v>0</v>
      </c>
      <c r="N45" s="192">
        <v>0</v>
      </c>
      <c r="P45" s="192">
        <v>0</v>
      </c>
      <c r="Q45" s="83"/>
      <c r="R45" s="83"/>
      <c r="S45" s="83"/>
      <c r="T45" s="22">
        <v>0</v>
      </c>
      <c r="U45" s="91"/>
      <c r="V45" s="159" t="s">
        <v>9</v>
      </c>
      <c r="W45" s="91"/>
      <c r="X45" s="91"/>
    </row>
    <row r="46" spans="1:24" ht="20.25" customHeight="1">
      <c r="A46" s="105">
        <f>+teams!G68</f>
        <v>0</v>
      </c>
      <c r="B46" s="4">
        <f>+teams!E68</f>
        <v>0</v>
      </c>
      <c r="C46" s="528">
        <f>+teams!I68</f>
        <v>0</v>
      </c>
      <c r="D46" s="529"/>
      <c r="E46" s="530"/>
      <c r="F46" s="22">
        <v>0</v>
      </c>
      <c r="G46" s="91"/>
      <c r="H46" s="192">
        <v>0</v>
      </c>
      <c r="J46" s="192">
        <v>0</v>
      </c>
      <c r="L46" s="192">
        <v>0</v>
      </c>
      <c r="N46" s="192">
        <v>0</v>
      </c>
      <c r="P46" s="192">
        <v>0</v>
      </c>
      <c r="Q46" s="84"/>
      <c r="R46" s="84"/>
      <c r="S46" s="84"/>
      <c r="T46" s="22">
        <v>0</v>
      </c>
      <c r="U46" s="91"/>
      <c r="V46" s="159" t="s">
        <v>10</v>
      </c>
      <c r="W46" s="91"/>
      <c r="X46" s="91"/>
    </row>
    <row r="47" spans="1:24" ht="20.25" customHeight="1">
      <c r="A47" s="484" t="s">
        <v>11</v>
      </c>
      <c r="B47" s="485"/>
      <c r="C47" s="485"/>
      <c r="D47" s="485"/>
      <c r="E47" s="486"/>
      <c r="F47" s="23">
        <f>SUM(F43:F46)</f>
        <v>0</v>
      </c>
      <c r="H47" s="193">
        <f>SUM(H43:H46)-MIN(H43:H46)</f>
        <v>0</v>
      </c>
      <c r="J47" s="193">
        <f>SUM(J43:J46)-MIN(J43:J46)</f>
        <v>0</v>
      </c>
      <c r="L47" s="193">
        <f>SUM(L43:L46)-MIN(L43:L46)</f>
        <v>0</v>
      </c>
      <c r="N47" s="193">
        <f>SUM(N43:N46)-MIN(N43:N46)</f>
        <v>0</v>
      </c>
      <c r="P47" s="193">
        <f>SUM(P43:P46)-MIN(P43:P46)</f>
        <v>0</v>
      </c>
      <c r="Q47" s="112">
        <v>0</v>
      </c>
      <c r="R47" s="112">
        <f>SUM(R43:R46)</f>
        <v>0</v>
      </c>
      <c r="S47" s="112">
        <f>SUM(S43:S46)</f>
        <v>0</v>
      </c>
      <c r="T47" s="23">
        <f>SUM(T43:T46)</f>
        <v>0</v>
      </c>
      <c r="U47" s="91"/>
      <c r="V47" s="160">
        <f>SUM(F47:T47)</f>
        <v>0</v>
      </c>
      <c r="W47" s="91"/>
      <c r="X47" s="91"/>
    </row>
    <row r="48" spans="1:24" ht="12.75">
      <c r="A48" s="488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489"/>
      <c r="W48" s="91"/>
      <c r="X48" s="91"/>
    </row>
    <row r="49" spans="1:24" ht="20.25" customHeight="1">
      <c r="A49" s="510" t="s">
        <v>15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/>
      <c r="U49" s="26"/>
      <c r="V49" s="161"/>
      <c r="W49" s="91"/>
      <c r="X49" s="91"/>
    </row>
    <row r="50" spans="1:24" ht="13.5" thickBot="1">
      <c r="A50" s="481" t="s">
        <v>0</v>
      </c>
      <c r="B50" s="476" t="s">
        <v>21</v>
      </c>
      <c r="C50" s="477" t="s">
        <v>4</v>
      </c>
      <c r="D50" s="478"/>
      <c r="E50" s="475"/>
      <c r="F50" s="472" t="s">
        <v>34</v>
      </c>
      <c r="G50" s="522" t="s">
        <v>5</v>
      </c>
      <c r="H50" s="691">
        <f>stall1</f>
        <v>0</v>
      </c>
      <c r="I50" s="692"/>
      <c r="J50" s="691">
        <f>stall2</f>
        <v>0</v>
      </c>
      <c r="K50" s="692"/>
      <c r="L50" s="691">
        <f>stall3</f>
        <v>0</v>
      </c>
      <c r="M50" s="692"/>
      <c r="N50" s="691">
        <f>stall4</f>
        <v>0</v>
      </c>
      <c r="O50" s="692"/>
      <c r="P50" s="474">
        <f>stall5</f>
        <v>0</v>
      </c>
      <c r="Q50" s="470"/>
      <c r="R50" s="465" t="s">
        <v>6</v>
      </c>
      <c r="S50" s="517" t="s">
        <v>18</v>
      </c>
      <c r="T50" s="519"/>
      <c r="U50" s="148"/>
      <c r="V50" s="162"/>
      <c r="W50" s="91"/>
      <c r="X50" s="91"/>
    </row>
    <row r="51" spans="1:27" ht="20.25" customHeight="1" thickBot="1">
      <c r="A51" s="514"/>
      <c r="B51" s="516"/>
      <c r="C51" s="520"/>
      <c r="D51" s="508"/>
      <c r="E51" s="521"/>
      <c r="F51" s="473"/>
      <c r="G51" s="523"/>
      <c r="H51" s="693"/>
      <c r="I51" s="694"/>
      <c r="J51" s="693"/>
      <c r="K51" s="694"/>
      <c r="L51" s="693"/>
      <c r="M51" s="694"/>
      <c r="N51" s="693"/>
      <c r="O51" s="694"/>
      <c r="P51" s="471"/>
      <c r="Q51" s="464"/>
      <c r="R51" s="466"/>
      <c r="S51" s="477"/>
      <c r="T51" s="475"/>
      <c r="U51" s="91"/>
      <c r="V51" s="103"/>
      <c r="W51" s="168" t="s">
        <v>77</v>
      </c>
      <c r="X51" s="133" t="s">
        <v>4</v>
      </c>
      <c r="Y51" s="150" t="s">
        <v>78</v>
      </c>
      <c r="Z51" s="151" t="s">
        <v>76</v>
      </c>
      <c r="AA51" s="291" t="s">
        <v>130</v>
      </c>
    </row>
    <row r="52" spans="1:27" ht="20.25" customHeight="1">
      <c r="A52" s="106">
        <f aca="true" t="shared" si="2" ref="A52:C55">(A43)</f>
        <v>0</v>
      </c>
      <c r="B52" s="14">
        <f t="shared" si="2"/>
        <v>0</v>
      </c>
      <c r="C52" s="467">
        <f t="shared" si="2"/>
        <v>0</v>
      </c>
      <c r="D52" s="468"/>
      <c r="E52" s="469"/>
      <c r="F52" s="33" t="s">
        <v>35</v>
      </c>
      <c r="G52" s="22">
        <v>0</v>
      </c>
      <c r="H52" s="462">
        <v>0</v>
      </c>
      <c r="I52" s="463"/>
      <c r="J52" s="462">
        <v>0</v>
      </c>
      <c r="K52" s="463"/>
      <c r="L52" s="462">
        <v>0</v>
      </c>
      <c r="M52" s="463"/>
      <c r="N52" s="462">
        <v>0</v>
      </c>
      <c r="O52" s="463"/>
      <c r="P52" s="462">
        <v>0</v>
      </c>
      <c r="Q52" s="463"/>
      <c r="R52" s="110">
        <v>0</v>
      </c>
      <c r="S52" s="460" t="s">
        <v>7</v>
      </c>
      <c r="T52" s="461"/>
      <c r="U52" s="91"/>
      <c r="V52" s="103"/>
      <c r="W52" s="169">
        <f aca="true" t="shared" si="3" ref="W52:X55">+B52</f>
        <v>0</v>
      </c>
      <c r="X52" s="141">
        <f t="shared" si="3"/>
        <v>0</v>
      </c>
      <c r="Y52" s="75">
        <f>+teams!H65</f>
        <v>0</v>
      </c>
      <c r="Z52" s="134">
        <f>SUM(F43:O43,T43,G52:R52,G$65,G$69)</f>
        <v>0</v>
      </c>
      <c r="AA52" s="217">
        <f>+G65</f>
        <v>0</v>
      </c>
    </row>
    <row r="53" spans="1:27" ht="20.25" customHeight="1">
      <c r="A53" s="106">
        <f t="shared" si="2"/>
        <v>0</v>
      </c>
      <c r="B53" s="14">
        <f t="shared" si="2"/>
        <v>0</v>
      </c>
      <c r="C53" s="448">
        <f t="shared" si="2"/>
        <v>0</v>
      </c>
      <c r="D53" s="449"/>
      <c r="E53" s="413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8</v>
      </c>
      <c r="T53" s="461"/>
      <c r="U53" s="91"/>
      <c r="V53" s="103"/>
      <c r="W53" s="169">
        <f t="shared" si="3"/>
        <v>0</v>
      </c>
      <c r="X53" s="141">
        <f t="shared" si="3"/>
        <v>0</v>
      </c>
      <c r="Y53" s="75">
        <f>+teams!H66</f>
        <v>0</v>
      </c>
      <c r="Z53" s="134">
        <f>SUM(F44:O44,T44,G53:R53,I$65,I$69)</f>
        <v>0</v>
      </c>
      <c r="AA53" s="217">
        <f>+I65</f>
        <v>0</v>
      </c>
    </row>
    <row r="54" spans="1:27" ht="20.25" customHeight="1">
      <c r="A54" s="106">
        <f t="shared" si="2"/>
        <v>0</v>
      </c>
      <c r="B54" s="14">
        <f t="shared" si="2"/>
        <v>0</v>
      </c>
      <c r="C54" s="448">
        <f t="shared" si="2"/>
        <v>0</v>
      </c>
      <c r="D54" s="449"/>
      <c r="E54" s="413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7</v>
      </c>
      <c r="T54" s="461"/>
      <c r="U54" s="91"/>
      <c r="V54" s="103"/>
      <c r="W54" s="169">
        <f t="shared" si="3"/>
        <v>0</v>
      </c>
      <c r="X54" s="141">
        <f t="shared" si="3"/>
        <v>0</v>
      </c>
      <c r="Y54" s="75">
        <f>+teams!H67</f>
        <v>0</v>
      </c>
      <c r="Z54" s="134">
        <f>SUM(F45:O45,T45,G54:R54,K$65,K$69)</f>
        <v>0</v>
      </c>
      <c r="AA54" s="217">
        <f>+K65</f>
        <v>0</v>
      </c>
    </row>
    <row r="55" spans="1:27" ht="20.25" customHeight="1" thickBot="1">
      <c r="A55" s="106">
        <f t="shared" si="2"/>
        <v>0</v>
      </c>
      <c r="B55" s="14">
        <f t="shared" si="2"/>
        <v>0</v>
      </c>
      <c r="C55" s="448">
        <f t="shared" si="2"/>
        <v>0</v>
      </c>
      <c r="D55" s="449"/>
      <c r="E55" s="413"/>
      <c r="F55" s="33" t="s">
        <v>35</v>
      </c>
      <c r="G55" s="22">
        <v>0</v>
      </c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22">
        <v>0</v>
      </c>
      <c r="S55" s="460" t="s">
        <v>9</v>
      </c>
      <c r="T55" s="461"/>
      <c r="U55" s="91"/>
      <c r="V55" s="103"/>
      <c r="W55" s="170">
        <f t="shared" si="3"/>
        <v>0</v>
      </c>
      <c r="X55" s="152">
        <f t="shared" si="3"/>
        <v>0</v>
      </c>
      <c r="Y55" s="153">
        <f>+teams!H68</f>
        <v>0</v>
      </c>
      <c r="Z55" s="134">
        <f>SUM(F46:O46,T46,G55:R55,M$65,M$69)</f>
        <v>0</v>
      </c>
      <c r="AA55" s="217">
        <f>+M65</f>
        <v>0</v>
      </c>
    </row>
    <row r="56" spans="1:24" ht="20.25" customHeight="1">
      <c r="A56" s="484" t="s">
        <v>16</v>
      </c>
      <c r="B56" s="485"/>
      <c r="C56" s="485"/>
      <c r="D56" s="485"/>
      <c r="E56" s="486"/>
      <c r="F56" s="32"/>
      <c r="G56" s="32"/>
      <c r="H56" s="531">
        <v>0</v>
      </c>
      <c r="I56" s="532"/>
      <c r="J56" s="531">
        <v>0</v>
      </c>
      <c r="K56" s="532"/>
      <c r="L56" s="531">
        <v>0</v>
      </c>
      <c r="M56" s="532"/>
      <c r="N56" s="531">
        <v>0</v>
      </c>
      <c r="O56" s="532"/>
      <c r="P56" s="531">
        <v>0</v>
      </c>
      <c r="Q56" s="532"/>
      <c r="R56" s="32"/>
      <c r="S56" s="533" t="s">
        <v>10</v>
      </c>
      <c r="T56" s="534"/>
      <c r="U56" s="149"/>
      <c r="V56" s="163"/>
      <c r="W56" s="91"/>
      <c r="X56" s="91"/>
    </row>
    <row r="57" spans="1:24" ht="20.25" customHeight="1">
      <c r="A57" s="484" t="s">
        <v>11</v>
      </c>
      <c r="B57" s="485"/>
      <c r="C57" s="485"/>
      <c r="D57" s="485"/>
      <c r="E57" s="486"/>
      <c r="F57" s="32"/>
      <c r="G57" s="23">
        <f>SUM(G52:G55)</f>
        <v>0</v>
      </c>
      <c r="H57" s="535">
        <f>SUM(H52:H55)-MIN(H52:H55)+H56</f>
        <v>0</v>
      </c>
      <c r="I57" s="536">
        <f>SUM(I53:I56)-MIN(I53:I56)</f>
        <v>0</v>
      </c>
      <c r="J57" s="535">
        <f>SUM(J52:J55)-MIN(J52:J55)+J56</f>
        <v>0</v>
      </c>
      <c r="K57" s="536">
        <f>SUM(K53:K56)-MIN(K53:K56)</f>
        <v>0</v>
      </c>
      <c r="L57" s="535">
        <f>SUM(L52:L55)-MIN(L52:L55)+L56</f>
        <v>0</v>
      </c>
      <c r="M57" s="536">
        <f>SUM(M53:M56)-MIN(M53:M56)</f>
        <v>0</v>
      </c>
      <c r="N57" s="535">
        <f>SUM(N52:N55)-MIN(N52:N55)+N56</f>
        <v>0</v>
      </c>
      <c r="O57" s="536">
        <f>SUM(O53:O56)-MIN(O53:O56)</f>
        <v>0</v>
      </c>
      <c r="P57" s="535">
        <f>SUM(P52:P55)-MIN(P52:P55)+P56</f>
        <v>0</v>
      </c>
      <c r="Q57" s="536">
        <f>SUM(Q53:Q56)-MIN(Q53:Q56)</f>
        <v>0</v>
      </c>
      <c r="R57" s="23">
        <f>SUM(R52:R55)</f>
        <v>0</v>
      </c>
      <c r="S57" s="537">
        <f>SUM(G57:R57)</f>
        <v>0</v>
      </c>
      <c r="T57" s="538"/>
      <c r="U57" s="30"/>
      <c r="V57" s="164"/>
      <c r="W57" s="91"/>
      <c r="X57" s="91"/>
    </row>
    <row r="58" spans="1:24" ht="12.75">
      <c r="A58" s="539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540"/>
      <c r="W58" s="91"/>
      <c r="X58" s="91"/>
    </row>
    <row r="59" spans="1:24" ht="20.25" customHeight="1">
      <c r="A59" s="541" t="s">
        <v>31</v>
      </c>
      <c r="B59" s="542"/>
      <c r="C59" s="542"/>
      <c r="D59" s="543"/>
      <c r="E59" s="2" t="s">
        <v>12</v>
      </c>
      <c r="F59" s="2" t="s">
        <v>12</v>
      </c>
      <c r="G59" s="16" t="s">
        <v>12</v>
      </c>
      <c r="H59" s="2" t="s">
        <v>12</v>
      </c>
      <c r="I59" s="16" t="s">
        <v>12</v>
      </c>
      <c r="J59" s="2" t="s">
        <v>12</v>
      </c>
      <c r="K59" s="16" t="s">
        <v>12</v>
      </c>
      <c r="L59" s="16" t="s">
        <v>12</v>
      </c>
      <c r="M59" s="16" t="s">
        <v>12</v>
      </c>
      <c r="N59" s="2" t="s">
        <v>12</v>
      </c>
      <c r="O59" s="522" t="s">
        <v>6</v>
      </c>
      <c r="P59" s="547" t="s">
        <v>29</v>
      </c>
      <c r="Q59" s="548"/>
      <c r="R59" s="19"/>
      <c r="S59" s="6"/>
      <c r="T59" s="6"/>
      <c r="U59" s="6"/>
      <c r="V59" s="162"/>
      <c r="W59" s="91"/>
      <c r="X59" s="91"/>
    </row>
    <row r="60" spans="1:24" ht="20.25" customHeight="1">
      <c r="A60" s="544"/>
      <c r="B60" s="545"/>
      <c r="C60" s="545"/>
      <c r="D60" s="546"/>
      <c r="E60" s="254">
        <f>'Work Area'!$B$10</f>
        <v>0</v>
      </c>
      <c r="F60" s="254">
        <f>'Work Area'!$C$10</f>
        <v>0</v>
      </c>
      <c r="G60" s="254">
        <f>'Work Area'!$D$10</f>
        <v>0</v>
      </c>
      <c r="H60" s="254">
        <f>'Work Area'!$E$10</f>
        <v>0</v>
      </c>
      <c r="I60" s="254">
        <f>'Work Area'!$F$10</f>
        <v>0</v>
      </c>
      <c r="J60" s="254">
        <f>'Work Area'!$G$10</f>
        <v>0</v>
      </c>
      <c r="K60" s="254">
        <f>'Work Area'!$H$10</f>
        <v>0</v>
      </c>
      <c r="L60" s="254">
        <f>'Work Area'!$I$10</f>
        <v>0</v>
      </c>
      <c r="M60" s="254">
        <f>'Work Area'!$J$10</f>
        <v>0</v>
      </c>
      <c r="N60" s="254">
        <f>'Work Area'!$K$10</f>
        <v>0</v>
      </c>
      <c r="O60" s="523"/>
      <c r="P60" s="549"/>
      <c r="Q60" s="548"/>
      <c r="R60" s="19"/>
      <c r="S60" s="6"/>
      <c r="T60" s="6"/>
      <c r="U60" s="25"/>
      <c r="V60" s="165"/>
      <c r="W60" s="91"/>
      <c r="X60" s="91"/>
    </row>
    <row r="61" spans="1:24" ht="20.25" customHeight="1">
      <c r="A61" s="484" t="s">
        <v>11</v>
      </c>
      <c r="B61" s="485"/>
      <c r="C61" s="485"/>
      <c r="D61" s="486"/>
      <c r="E61" s="110">
        <v>0</v>
      </c>
      <c r="F61" s="110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537">
        <f>SUM(E61:O61)</f>
        <v>0</v>
      </c>
      <c r="Q61" s="538"/>
      <c r="R61" s="20"/>
      <c r="S61" s="8"/>
      <c r="T61" s="17"/>
      <c r="U61" s="25"/>
      <c r="V61" s="165"/>
      <c r="W61" s="91"/>
      <c r="X61" s="91"/>
    </row>
    <row r="62" spans="1:24" ht="12.75">
      <c r="A62" s="550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6"/>
      <c r="S62" s="6"/>
      <c r="T62" s="6"/>
      <c r="U62" s="552" t="s">
        <v>13</v>
      </c>
      <c r="V62" s="553"/>
      <c r="W62" s="91"/>
      <c r="X62" s="91"/>
    </row>
    <row r="63" spans="1:24" ht="20.25" customHeight="1">
      <c r="A63" s="541" t="s">
        <v>24</v>
      </c>
      <c r="B63" s="542"/>
      <c r="C63" s="542"/>
      <c r="D63" s="542"/>
      <c r="E63" s="542"/>
      <c r="F63" s="543"/>
      <c r="G63" s="556">
        <f>(C43)</f>
        <v>0</v>
      </c>
      <c r="H63" s="557"/>
      <c r="I63" s="560">
        <f>(C44)</f>
        <v>0</v>
      </c>
      <c r="J63" s="561"/>
      <c r="K63" s="560">
        <f>(C45)</f>
        <v>0</v>
      </c>
      <c r="L63" s="561"/>
      <c r="M63" s="560">
        <f>(C46)</f>
        <v>0</v>
      </c>
      <c r="N63" s="561"/>
      <c r="O63" s="522" t="s">
        <v>6</v>
      </c>
      <c r="P63" s="547" t="s">
        <v>23</v>
      </c>
      <c r="Q63" s="548"/>
      <c r="R63" s="8"/>
      <c r="S63" s="6"/>
      <c r="T63" s="6"/>
      <c r="U63" s="552"/>
      <c r="V63" s="553"/>
      <c r="W63" s="91"/>
      <c r="X63" s="91"/>
    </row>
    <row r="64" spans="1:24" ht="20.25" customHeight="1">
      <c r="A64" s="544"/>
      <c r="B64" s="545"/>
      <c r="C64" s="545"/>
      <c r="D64" s="545"/>
      <c r="E64" s="545"/>
      <c r="F64" s="546"/>
      <c r="G64" s="558"/>
      <c r="H64" s="559"/>
      <c r="I64" s="562"/>
      <c r="J64" s="563"/>
      <c r="K64" s="562"/>
      <c r="L64" s="563"/>
      <c r="M64" s="562"/>
      <c r="N64" s="563"/>
      <c r="O64" s="523"/>
      <c r="P64" s="549"/>
      <c r="Q64" s="548"/>
      <c r="R64" s="8"/>
      <c r="S64" s="6"/>
      <c r="T64" s="6"/>
      <c r="U64" s="554"/>
      <c r="V64" s="555"/>
      <c r="W64" s="91"/>
      <c r="X64" s="91"/>
    </row>
    <row r="65" spans="1:24" ht="20.25" customHeight="1">
      <c r="A65" s="484" t="s">
        <v>11</v>
      </c>
      <c r="B65" s="485"/>
      <c r="C65" s="485"/>
      <c r="D65" s="485"/>
      <c r="E65" s="485"/>
      <c r="F65" s="486"/>
      <c r="G65" s="564">
        <v>0</v>
      </c>
      <c r="H65" s="565"/>
      <c r="I65" s="566">
        <v>0</v>
      </c>
      <c r="J65" s="567"/>
      <c r="K65" s="566">
        <v>0</v>
      </c>
      <c r="L65" s="567"/>
      <c r="M65" s="566">
        <v>0</v>
      </c>
      <c r="N65" s="567"/>
      <c r="O65" s="15">
        <v>0</v>
      </c>
      <c r="P65" s="537">
        <f>SUM(G65:M65)-MIN(G65:M65)+O65</f>
        <v>0</v>
      </c>
      <c r="Q65" s="538"/>
      <c r="R65" s="91"/>
      <c r="S65" s="9"/>
      <c r="T65" s="8"/>
      <c r="U65" s="568" t="s">
        <v>14</v>
      </c>
      <c r="V65" s="569"/>
      <c r="W65" s="91"/>
      <c r="X65" s="91"/>
    </row>
    <row r="66" spans="1:24" ht="12.75">
      <c r="A66" s="550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6"/>
      <c r="S66" s="6"/>
      <c r="T66" s="6"/>
      <c r="U66" s="570"/>
      <c r="V66" s="571"/>
      <c r="W66" s="91"/>
      <c r="X66" s="91"/>
    </row>
    <row r="67" spans="1:24" ht="20.25" customHeight="1">
      <c r="A67" s="541" t="s">
        <v>27</v>
      </c>
      <c r="B67" s="542"/>
      <c r="C67" s="542"/>
      <c r="D67" s="542"/>
      <c r="E67" s="542"/>
      <c r="F67" s="543"/>
      <c r="G67" s="556">
        <f>(C43)</f>
        <v>0</v>
      </c>
      <c r="H67" s="557"/>
      <c r="I67" s="560">
        <f>(C44)</f>
        <v>0</v>
      </c>
      <c r="J67" s="561"/>
      <c r="K67" s="560">
        <f>(C45)</f>
        <v>0</v>
      </c>
      <c r="L67" s="561"/>
      <c r="M67" s="560">
        <f>(C46)</f>
        <v>0</v>
      </c>
      <c r="N67" s="561"/>
      <c r="O67" s="522" t="s">
        <v>6</v>
      </c>
      <c r="P67" s="547" t="s">
        <v>25</v>
      </c>
      <c r="Q67" s="548"/>
      <c r="R67" s="12"/>
      <c r="S67" s="6"/>
      <c r="T67" s="6"/>
      <c r="U67" s="570"/>
      <c r="V67" s="571"/>
      <c r="W67" s="91"/>
      <c r="X67" s="91"/>
    </row>
    <row r="68" spans="1:24" ht="20.25" customHeight="1">
      <c r="A68" s="544"/>
      <c r="B68" s="545"/>
      <c r="C68" s="545"/>
      <c r="D68" s="545"/>
      <c r="E68" s="545"/>
      <c r="F68" s="546"/>
      <c r="G68" s="558"/>
      <c r="H68" s="559"/>
      <c r="I68" s="562"/>
      <c r="J68" s="563"/>
      <c r="K68" s="562"/>
      <c r="L68" s="563"/>
      <c r="M68" s="562"/>
      <c r="N68" s="563"/>
      <c r="O68" s="523"/>
      <c r="P68" s="549"/>
      <c r="Q68" s="548"/>
      <c r="R68" s="12"/>
      <c r="S68" s="6"/>
      <c r="T68" s="6"/>
      <c r="U68" s="685">
        <f>SUM(V47+S57+P61+P65+P69)</f>
        <v>0</v>
      </c>
      <c r="V68" s="686"/>
      <c r="W68" s="91"/>
      <c r="X68" s="91"/>
    </row>
    <row r="69" spans="1:24" ht="20.25" customHeight="1">
      <c r="A69" s="484" t="s">
        <v>11</v>
      </c>
      <c r="B69" s="485"/>
      <c r="C69" s="485"/>
      <c r="D69" s="485"/>
      <c r="E69" s="485"/>
      <c r="F69" s="486"/>
      <c r="G69" s="564">
        <v>0</v>
      </c>
      <c r="H69" s="565"/>
      <c r="I69" s="566">
        <v>0</v>
      </c>
      <c r="J69" s="567"/>
      <c r="K69" s="566">
        <v>0</v>
      </c>
      <c r="L69" s="567"/>
      <c r="M69" s="566">
        <v>0</v>
      </c>
      <c r="N69" s="567"/>
      <c r="O69" s="15">
        <v>0</v>
      </c>
      <c r="P69" s="537">
        <f>SUM(G69:M69)-MIN(G69:M69)+O69</f>
        <v>0</v>
      </c>
      <c r="Q69" s="538"/>
      <c r="R69" s="13"/>
      <c r="S69" s="9"/>
      <c r="T69" s="352" t="s">
        <v>156</v>
      </c>
      <c r="U69" s="687"/>
      <c r="V69" s="688"/>
      <c r="W69" s="91"/>
      <c r="X69" s="91"/>
    </row>
    <row r="70" spans="1:26" ht="12.75">
      <c r="A70" s="576" t="s">
        <v>36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8"/>
      <c r="W70" s="91"/>
      <c r="X70" s="91"/>
      <c r="Y70"/>
      <c r="Z70"/>
    </row>
    <row r="71" spans="1:26" ht="12.75">
      <c r="A71" s="576" t="s">
        <v>32</v>
      </c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8"/>
      <c r="W71"/>
      <c r="X71"/>
      <c r="Y71"/>
      <c r="Z71"/>
    </row>
    <row r="72" spans="1:26" ht="20.25" customHeight="1" thickBot="1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1"/>
      <c r="W72"/>
      <c r="X72"/>
      <c r="Y72"/>
      <c r="Z72"/>
    </row>
    <row r="73" spans="1:25" ht="31.5" customHeight="1">
      <c r="A73" s="94" t="s">
        <v>3</v>
      </c>
      <c r="B73" s="132">
        <f>+teams!D70</f>
        <v>0</v>
      </c>
      <c r="C73" s="95"/>
      <c r="D73" s="95"/>
      <c r="E73" s="95"/>
      <c r="F73" s="96"/>
      <c r="G73" s="97"/>
      <c r="H73" s="98" t="s">
        <v>26</v>
      </c>
      <c r="I73" s="109">
        <f>+teams!C70</f>
        <v>12</v>
      </c>
      <c r="J73" s="97"/>
      <c r="K73" s="98" t="s">
        <v>20</v>
      </c>
      <c r="L73" s="505" t="str">
        <f>+teams!A70</f>
        <v>Senior D</v>
      </c>
      <c r="M73" s="506"/>
      <c r="N73" s="99"/>
      <c r="O73" s="100" t="s">
        <v>22</v>
      </c>
      <c r="P73" s="135" t="str">
        <f>+teams!B70</f>
        <v>A</v>
      </c>
      <c r="Q73" s="101"/>
      <c r="R73" s="101"/>
      <c r="S73" s="101"/>
      <c r="T73" s="101"/>
      <c r="U73" s="101"/>
      <c r="V73" s="155"/>
      <c r="W73"/>
      <c r="X73"/>
      <c r="Y73"/>
    </row>
    <row r="74" spans="1:25" ht="8.25" customHeight="1">
      <c r="A74" s="102"/>
      <c r="B74" s="86"/>
      <c r="C74" s="86"/>
      <c r="D74" s="86"/>
      <c r="E74" s="86"/>
      <c r="F74" s="86"/>
      <c r="G74" s="86"/>
      <c r="H74" s="86"/>
      <c r="I74" s="87"/>
      <c r="J74" s="87"/>
      <c r="K74" s="88"/>
      <c r="L74" s="87"/>
      <c r="M74" s="89"/>
      <c r="N74" s="89"/>
      <c r="O74" s="90"/>
      <c r="P74" s="92"/>
      <c r="Q74" s="93"/>
      <c r="R74" s="93"/>
      <c r="S74" s="93"/>
      <c r="T74" s="93"/>
      <c r="U74" s="93"/>
      <c r="V74" s="156"/>
      <c r="W74"/>
      <c r="X74"/>
      <c r="Y74"/>
    </row>
    <row r="75" spans="1:25" ht="8.25" customHeight="1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9"/>
      <c r="W75"/>
      <c r="X75"/>
      <c r="Y75"/>
    </row>
    <row r="76" spans="1:25" ht="20.25" customHeight="1">
      <c r="A76" s="510" t="s">
        <v>1</v>
      </c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2"/>
      <c r="W76"/>
      <c r="X76"/>
      <c r="Y76"/>
    </row>
    <row r="77" spans="1:25" ht="20.25" customHeight="1">
      <c r="A77" s="513" t="s">
        <v>0</v>
      </c>
      <c r="B77" s="515" t="s">
        <v>21</v>
      </c>
      <c r="C77" s="517" t="s">
        <v>4</v>
      </c>
      <c r="D77" s="518"/>
      <c r="E77" s="519"/>
      <c r="F77" s="515" t="s">
        <v>125</v>
      </c>
      <c r="H77" s="62" t="s">
        <v>61</v>
      </c>
      <c r="J77" s="62" t="s">
        <v>62</v>
      </c>
      <c r="L77" s="62" t="s">
        <v>63</v>
      </c>
      <c r="N77" s="62" t="s">
        <v>98</v>
      </c>
      <c r="P77" s="62" t="s">
        <v>99</v>
      </c>
      <c r="Q77" s="525" t="s">
        <v>86</v>
      </c>
      <c r="R77" s="526"/>
      <c r="S77" s="527"/>
      <c r="T77" s="2" t="s">
        <v>6</v>
      </c>
      <c r="U77" s="91"/>
      <c r="V77" s="157" t="s">
        <v>19</v>
      </c>
      <c r="W77"/>
      <c r="X77"/>
      <c r="Y77"/>
    </row>
    <row r="78" spans="1:25" ht="20.25" customHeight="1">
      <c r="A78" s="514"/>
      <c r="B78" s="516"/>
      <c r="C78" s="520"/>
      <c r="D78" s="508"/>
      <c r="E78" s="521"/>
      <c r="F78" s="523"/>
      <c r="H78" s="62"/>
      <c r="J78" s="62"/>
      <c r="L78" s="62"/>
      <c r="N78" s="62"/>
      <c r="P78" s="62"/>
      <c r="Q78" s="62">
        <v>1</v>
      </c>
      <c r="R78" s="62">
        <v>2</v>
      </c>
      <c r="S78" s="62">
        <v>3</v>
      </c>
      <c r="T78" s="3"/>
      <c r="U78" s="91"/>
      <c r="V78" s="158" t="s">
        <v>7</v>
      </c>
      <c r="W78"/>
      <c r="X78"/>
      <c r="Y78"/>
    </row>
    <row r="79" spans="1:25" ht="20.25" customHeight="1">
      <c r="A79" s="105">
        <f>+teams!G70</f>
        <v>0</v>
      </c>
      <c r="B79" s="105">
        <f>+teams!E70</f>
        <v>0</v>
      </c>
      <c r="C79" s="528">
        <f>+teams!I70</f>
        <v>0</v>
      </c>
      <c r="D79" s="529"/>
      <c r="E79" s="530"/>
      <c r="F79" s="110">
        <v>0</v>
      </c>
      <c r="G79" s="111"/>
      <c r="H79" s="191">
        <v>0</v>
      </c>
      <c r="J79" s="191">
        <v>0</v>
      </c>
      <c r="L79" s="191">
        <v>0</v>
      </c>
      <c r="N79" s="191">
        <v>0</v>
      </c>
      <c r="P79" s="191">
        <v>0</v>
      </c>
      <c r="Q79" s="142"/>
      <c r="R79" s="142"/>
      <c r="S79" s="142"/>
      <c r="T79" s="110">
        <v>0</v>
      </c>
      <c r="U79" s="91"/>
      <c r="V79" s="159" t="s">
        <v>8</v>
      </c>
      <c r="W79"/>
      <c r="X79"/>
      <c r="Y79"/>
    </row>
    <row r="80" spans="1:25" ht="20.25" customHeight="1">
      <c r="A80" s="105">
        <f>+teams!G71</f>
        <v>0</v>
      </c>
      <c r="B80" s="105">
        <f>+teams!E71</f>
        <v>0</v>
      </c>
      <c r="C80" s="528">
        <f>+teams!I71</f>
        <v>0</v>
      </c>
      <c r="D80" s="529"/>
      <c r="E80" s="530"/>
      <c r="F80" s="22">
        <v>0</v>
      </c>
      <c r="G80" s="91"/>
      <c r="H80" s="192">
        <v>0</v>
      </c>
      <c r="J80" s="192">
        <v>0</v>
      </c>
      <c r="L80" s="192">
        <v>0</v>
      </c>
      <c r="N80" s="192">
        <v>0</v>
      </c>
      <c r="P80" s="192">
        <v>0</v>
      </c>
      <c r="Q80" s="143"/>
      <c r="R80" s="143"/>
      <c r="S80" s="143"/>
      <c r="T80" s="110">
        <v>0</v>
      </c>
      <c r="U80" s="91"/>
      <c r="V80" s="159" t="s">
        <v>7</v>
      </c>
      <c r="W80"/>
      <c r="X80"/>
      <c r="Y80"/>
    </row>
    <row r="81" spans="1:25" ht="20.25" customHeight="1">
      <c r="A81" s="105">
        <f>+teams!G72</f>
        <v>0</v>
      </c>
      <c r="B81" s="105">
        <f>+teams!E72</f>
        <v>0</v>
      </c>
      <c r="C81" s="528">
        <f>+teams!I72</f>
        <v>0</v>
      </c>
      <c r="D81" s="529"/>
      <c r="E81" s="530"/>
      <c r="F81" s="22">
        <v>0</v>
      </c>
      <c r="G81" s="91"/>
      <c r="H81" s="192">
        <v>0</v>
      </c>
      <c r="J81" s="192">
        <v>0</v>
      </c>
      <c r="L81" s="192">
        <v>0</v>
      </c>
      <c r="N81" s="192">
        <v>0</v>
      </c>
      <c r="P81" s="192">
        <v>0</v>
      </c>
      <c r="Q81" s="143"/>
      <c r="R81" s="143"/>
      <c r="S81" s="143"/>
      <c r="T81" s="110">
        <v>0</v>
      </c>
      <c r="U81" s="91"/>
      <c r="V81" s="159" t="s">
        <v>9</v>
      </c>
      <c r="W81"/>
      <c r="X81"/>
      <c r="Y81"/>
    </row>
    <row r="82" spans="1:25" ht="20.25" customHeight="1">
      <c r="A82" s="105">
        <f>+teams!G73</f>
        <v>0</v>
      </c>
      <c r="B82" s="105">
        <f>+teams!E73</f>
        <v>0</v>
      </c>
      <c r="C82" s="528">
        <f>+teams!I73</f>
        <v>0</v>
      </c>
      <c r="D82" s="529"/>
      <c r="E82" s="530"/>
      <c r="F82" s="22">
        <v>0</v>
      </c>
      <c r="G82" s="91"/>
      <c r="H82" s="192">
        <v>0</v>
      </c>
      <c r="J82" s="192">
        <v>0</v>
      </c>
      <c r="L82" s="192">
        <v>0</v>
      </c>
      <c r="N82" s="192">
        <v>0</v>
      </c>
      <c r="P82" s="192">
        <v>0</v>
      </c>
      <c r="Q82" s="144"/>
      <c r="R82" s="144"/>
      <c r="S82" s="144"/>
      <c r="T82" s="110">
        <v>0</v>
      </c>
      <c r="U82" s="91"/>
      <c r="V82" s="159" t="s">
        <v>10</v>
      </c>
      <c r="W82"/>
      <c r="X82"/>
      <c r="Y82"/>
    </row>
    <row r="83" spans="1:25" ht="20.25" customHeight="1">
      <c r="A83" s="484" t="s">
        <v>11</v>
      </c>
      <c r="B83" s="485"/>
      <c r="C83" s="485"/>
      <c r="D83" s="485"/>
      <c r="E83" s="486"/>
      <c r="F83" s="145">
        <f>SUM(F79:F82)</f>
        <v>0</v>
      </c>
      <c r="H83" s="315">
        <f>SUM(H79:H82)-MIN(H79:H82)</f>
        <v>0</v>
      </c>
      <c r="J83" s="315">
        <f>SUM(J79:J82)-MIN(J79:J82)</f>
        <v>0</v>
      </c>
      <c r="L83" s="315">
        <f>SUM(L79:L82)-MIN(L79:L82)</f>
        <v>0</v>
      </c>
      <c r="N83" s="315">
        <f>SUM(N79:N82)-MIN(N79:N82)</f>
        <v>0</v>
      </c>
      <c r="P83" s="315">
        <f>SUM(P79:P82)-MIN(P79:P82)</f>
        <v>0</v>
      </c>
      <c r="Q83" s="112">
        <v>0</v>
      </c>
      <c r="R83" s="112">
        <f>SUM(R79:R82)</f>
        <v>0</v>
      </c>
      <c r="S83" s="112">
        <f>SUM(S79:S82)</f>
        <v>0</v>
      </c>
      <c r="T83" s="145">
        <f>SUM(T79:T82)</f>
        <v>0</v>
      </c>
      <c r="U83" s="91"/>
      <c r="V83" s="160">
        <f>SUM(F83:T83)</f>
        <v>0</v>
      </c>
      <c r="W83"/>
      <c r="X83"/>
      <c r="Y83"/>
    </row>
    <row r="84" spans="1:25" ht="12.75">
      <c r="A84" s="488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489"/>
      <c r="W84"/>
      <c r="X84"/>
      <c r="Y84"/>
    </row>
    <row r="85" spans="1:25" ht="20.25" customHeight="1">
      <c r="A85" s="510" t="s">
        <v>15</v>
      </c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80"/>
      <c r="U85" s="26"/>
      <c r="V85" s="161"/>
      <c r="W85"/>
      <c r="X85"/>
      <c r="Y85"/>
    </row>
    <row r="86" spans="1:25" ht="20.25" customHeight="1" thickBot="1">
      <c r="A86" s="481" t="s">
        <v>0</v>
      </c>
      <c r="B86" s="476" t="s">
        <v>21</v>
      </c>
      <c r="C86" s="477" t="s">
        <v>4</v>
      </c>
      <c r="D86" s="478"/>
      <c r="E86" s="475"/>
      <c r="F86" s="472" t="s">
        <v>34</v>
      </c>
      <c r="G86" s="522" t="s">
        <v>5</v>
      </c>
      <c r="H86" s="691">
        <f>stall1</f>
        <v>0</v>
      </c>
      <c r="I86" s="692"/>
      <c r="J86" s="691">
        <f>stall2</f>
        <v>0</v>
      </c>
      <c r="K86" s="692"/>
      <c r="L86" s="691">
        <f>stall3</f>
        <v>0</v>
      </c>
      <c r="M86" s="692"/>
      <c r="N86" s="691">
        <f>stall4</f>
        <v>0</v>
      </c>
      <c r="O86" s="692"/>
      <c r="P86" s="474">
        <f>stall5</f>
        <v>0</v>
      </c>
      <c r="Q86" s="470"/>
      <c r="R86" s="465" t="s">
        <v>6</v>
      </c>
      <c r="S86" s="517" t="s">
        <v>18</v>
      </c>
      <c r="T86" s="519"/>
      <c r="U86" s="148"/>
      <c r="V86" s="162"/>
      <c r="W86"/>
      <c r="X86"/>
      <c r="Y86"/>
    </row>
    <row r="87" spans="1:27" ht="20.25" customHeight="1" thickBot="1">
      <c r="A87" s="514"/>
      <c r="B87" s="516"/>
      <c r="C87" s="520"/>
      <c r="D87" s="508"/>
      <c r="E87" s="521"/>
      <c r="F87" s="473"/>
      <c r="G87" s="523"/>
      <c r="H87" s="693"/>
      <c r="I87" s="694"/>
      <c r="J87" s="693"/>
      <c r="K87" s="694"/>
      <c r="L87" s="693"/>
      <c r="M87" s="694"/>
      <c r="N87" s="693"/>
      <c r="O87" s="694"/>
      <c r="P87" s="471"/>
      <c r="Q87" s="464"/>
      <c r="R87" s="466"/>
      <c r="S87" s="477"/>
      <c r="T87" s="475"/>
      <c r="U87" s="91"/>
      <c r="V87" s="103"/>
      <c r="W87" s="168" t="s">
        <v>77</v>
      </c>
      <c r="X87" s="133" t="s">
        <v>4</v>
      </c>
      <c r="Y87" s="150" t="s">
        <v>78</v>
      </c>
      <c r="Z87" s="151" t="s">
        <v>76</v>
      </c>
      <c r="AA87" s="291" t="s">
        <v>130</v>
      </c>
    </row>
    <row r="88" spans="1:27" ht="20.25" customHeight="1">
      <c r="A88" s="106">
        <f aca="true" t="shared" si="4" ref="A88:C91">(A79)</f>
        <v>0</v>
      </c>
      <c r="B88" s="14">
        <f t="shared" si="4"/>
        <v>0</v>
      </c>
      <c r="C88" s="467">
        <f t="shared" si="4"/>
        <v>0</v>
      </c>
      <c r="D88" s="468"/>
      <c r="E88" s="469"/>
      <c r="F88" s="33" t="s">
        <v>35</v>
      </c>
      <c r="G88" s="22">
        <v>0</v>
      </c>
      <c r="H88" s="462">
        <v>0</v>
      </c>
      <c r="I88" s="463"/>
      <c r="J88" s="462">
        <v>0</v>
      </c>
      <c r="K88" s="463"/>
      <c r="L88" s="462">
        <v>0</v>
      </c>
      <c r="M88" s="463"/>
      <c r="N88" s="462">
        <v>0</v>
      </c>
      <c r="O88" s="463"/>
      <c r="P88" s="462">
        <v>0</v>
      </c>
      <c r="Q88" s="463"/>
      <c r="R88" s="110">
        <v>0</v>
      </c>
      <c r="S88" s="460" t="s">
        <v>7</v>
      </c>
      <c r="T88" s="461"/>
      <c r="U88" s="91"/>
      <c r="V88" s="103"/>
      <c r="W88" s="169">
        <f aca="true" t="shared" si="5" ref="W88:X91">+B88</f>
        <v>0</v>
      </c>
      <c r="X88" s="141">
        <f t="shared" si="5"/>
        <v>0</v>
      </c>
      <c r="Y88" s="75">
        <f>+teams!H70</f>
        <v>0</v>
      </c>
      <c r="Z88" s="134">
        <f>SUM(F79:O79,T79,G88:R88,G$101,G$105)</f>
        <v>0</v>
      </c>
      <c r="AA88" s="217">
        <f>+G101</f>
        <v>0</v>
      </c>
    </row>
    <row r="89" spans="1:27" ht="20.25" customHeight="1">
      <c r="A89" s="106">
        <f t="shared" si="4"/>
        <v>0</v>
      </c>
      <c r="B89" s="14">
        <f t="shared" si="4"/>
        <v>0</v>
      </c>
      <c r="C89" s="448">
        <f t="shared" si="4"/>
        <v>0</v>
      </c>
      <c r="D89" s="449"/>
      <c r="E89" s="413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8</v>
      </c>
      <c r="T89" s="461"/>
      <c r="U89" s="91"/>
      <c r="V89" s="103"/>
      <c r="W89" s="169">
        <f t="shared" si="5"/>
        <v>0</v>
      </c>
      <c r="X89" s="141">
        <f t="shared" si="5"/>
        <v>0</v>
      </c>
      <c r="Y89" s="75">
        <f>+teams!H71</f>
        <v>0</v>
      </c>
      <c r="Z89" s="134">
        <f>SUM(F80:O80,T80,G89:R89,I$101,I$105)</f>
        <v>0</v>
      </c>
      <c r="AA89" s="217">
        <f>+I101</f>
        <v>0</v>
      </c>
    </row>
    <row r="90" spans="1:27" ht="20.25" customHeight="1">
      <c r="A90" s="106">
        <f t="shared" si="4"/>
        <v>0</v>
      </c>
      <c r="B90" s="14">
        <f t="shared" si="4"/>
        <v>0</v>
      </c>
      <c r="C90" s="448">
        <f t="shared" si="4"/>
        <v>0</v>
      </c>
      <c r="D90" s="449"/>
      <c r="E90" s="413"/>
      <c r="F90" s="33" t="s">
        <v>35</v>
      </c>
      <c r="G90" s="22">
        <v>0</v>
      </c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22">
        <v>0</v>
      </c>
      <c r="S90" s="460" t="s">
        <v>7</v>
      </c>
      <c r="T90" s="461"/>
      <c r="U90" s="91"/>
      <c r="V90" s="103"/>
      <c r="W90" s="169">
        <f t="shared" si="5"/>
        <v>0</v>
      </c>
      <c r="X90" s="141">
        <f t="shared" si="5"/>
        <v>0</v>
      </c>
      <c r="Y90" s="75">
        <f>+teams!H72</f>
        <v>0</v>
      </c>
      <c r="Z90" s="134">
        <f>SUM(F81:O81,T81,G90:R90,K$101,K$105)</f>
        <v>0</v>
      </c>
      <c r="AA90" s="217">
        <f>+K101</f>
        <v>0</v>
      </c>
    </row>
    <row r="91" spans="1:27" ht="20.25" customHeight="1" thickBot="1">
      <c r="A91" s="106">
        <f t="shared" si="4"/>
        <v>0</v>
      </c>
      <c r="B91" s="14">
        <f t="shared" si="4"/>
        <v>0</v>
      </c>
      <c r="C91" s="448">
        <f t="shared" si="4"/>
        <v>0</v>
      </c>
      <c r="D91" s="449"/>
      <c r="E91" s="413"/>
      <c r="F91" s="33" t="s">
        <v>35</v>
      </c>
      <c r="G91" s="22">
        <v>0</v>
      </c>
      <c r="H91" s="531">
        <v>0</v>
      </c>
      <c r="I91" s="532"/>
      <c r="J91" s="531">
        <v>0</v>
      </c>
      <c r="K91" s="532"/>
      <c r="L91" s="531">
        <v>0</v>
      </c>
      <c r="M91" s="532"/>
      <c r="N91" s="531">
        <v>0</v>
      </c>
      <c r="O91" s="532"/>
      <c r="P91" s="531">
        <v>0</v>
      </c>
      <c r="Q91" s="532"/>
      <c r="R91" s="22">
        <v>0</v>
      </c>
      <c r="S91" s="460" t="s">
        <v>9</v>
      </c>
      <c r="T91" s="461"/>
      <c r="U91" s="91"/>
      <c r="V91" s="103"/>
      <c r="W91" s="170">
        <f t="shared" si="5"/>
        <v>0</v>
      </c>
      <c r="X91" s="152">
        <f t="shared" si="5"/>
        <v>0</v>
      </c>
      <c r="Y91" s="153">
        <f>+teams!H73</f>
        <v>0</v>
      </c>
      <c r="Z91" s="134">
        <f>SUM(F82:O82,T82,G91:R91,M$101,M$105)</f>
        <v>0</v>
      </c>
      <c r="AA91" s="217">
        <f>+M101</f>
        <v>0</v>
      </c>
    </row>
    <row r="92" spans="1:26" ht="20.25" customHeight="1">
      <c r="A92" s="484" t="s">
        <v>16</v>
      </c>
      <c r="B92" s="485"/>
      <c r="C92" s="485"/>
      <c r="D92" s="485"/>
      <c r="E92" s="486"/>
      <c r="F92" s="32"/>
      <c r="G92" s="32"/>
      <c r="H92" s="531">
        <v>0</v>
      </c>
      <c r="I92" s="532"/>
      <c r="J92" s="531">
        <v>0</v>
      </c>
      <c r="K92" s="532"/>
      <c r="L92" s="531">
        <v>0</v>
      </c>
      <c r="M92" s="532"/>
      <c r="N92" s="531">
        <v>0</v>
      </c>
      <c r="O92" s="532"/>
      <c r="P92" s="531">
        <v>0</v>
      </c>
      <c r="Q92" s="532"/>
      <c r="R92" s="32"/>
      <c r="S92" s="533" t="s">
        <v>10</v>
      </c>
      <c r="T92" s="534"/>
      <c r="U92" s="149"/>
      <c r="V92" s="163"/>
      <c r="W92"/>
      <c r="X92"/>
      <c r="Y92"/>
      <c r="Z92"/>
    </row>
    <row r="93" spans="1:26" ht="20.25" customHeight="1">
      <c r="A93" s="484" t="s">
        <v>11</v>
      </c>
      <c r="B93" s="485"/>
      <c r="C93" s="485"/>
      <c r="D93" s="485"/>
      <c r="E93" s="486"/>
      <c r="F93" s="32"/>
      <c r="G93" s="145">
        <f>SUM(G88:G91)</f>
        <v>0</v>
      </c>
      <c r="H93" s="629">
        <f>SUM(H88:H91)-MIN(H88:H91)+H92</f>
        <v>0</v>
      </c>
      <c r="I93" s="630">
        <f>SUM(I89:I92)-MIN(I89:I92)</f>
        <v>0</v>
      </c>
      <c r="J93" s="629">
        <f>SUM(J88:J91)-MIN(J88:J91)+J92</f>
        <v>0</v>
      </c>
      <c r="K93" s="630">
        <f>SUM(K89:K92)-MIN(K89:K92)</f>
        <v>0</v>
      </c>
      <c r="L93" s="629">
        <f>SUM(L88:L91)-MIN(L88:L91)+L92</f>
        <v>0</v>
      </c>
      <c r="M93" s="630">
        <f>SUM(M89:M92)-MIN(M89:M92)</f>
        <v>0</v>
      </c>
      <c r="N93" s="629">
        <f>SUM(N88:N91)-MIN(N88:N91)+N92</f>
        <v>0</v>
      </c>
      <c r="O93" s="630">
        <f>SUM(O89:O92)-MIN(O89:O92)</f>
        <v>0</v>
      </c>
      <c r="P93" s="629">
        <f>SUM(P88:P91)-MIN(P88:P91)+P92</f>
        <v>0</v>
      </c>
      <c r="Q93" s="630">
        <f>SUM(Q89:Q92)-MIN(Q89:Q92)</f>
        <v>0</v>
      </c>
      <c r="R93" s="145">
        <f>SUM(R88:R91)</f>
        <v>0</v>
      </c>
      <c r="S93" s="537">
        <f>SUM(G93:R93)</f>
        <v>0</v>
      </c>
      <c r="T93" s="538"/>
      <c r="U93" s="30"/>
      <c r="V93" s="164"/>
      <c r="W93"/>
      <c r="X93"/>
      <c r="Y93"/>
      <c r="Z93"/>
    </row>
    <row r="94" spans="1:26" ht="12.75">
      <c r="A94" s="539"/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540"/>
      <c r="W94"/>
      <c r="X94"/>
      <c r="Y94"/>
      <c r="Z94"/>
    </row>
    <row r="95" spans="1:26" ht="20.25" customHeight="1">
      <c r="A95" s="541" t="s">
        <v>31</v>
      </c>
      <c r="B95" s="542"/>
      <c r="C95" s="542"/>
      <c r="D95" s="543"/>
      <c r="E95" s="2" t="s">
        <v>12</v>
      </c>
      <c r="F95" s="2" t="s">
        <v>12</v>
      </c>
      <c r="G95" s="16" t="s">
        <v>12</v>
      </c>
      <c r="H95" s="2" t="s">
        <v>12</v>
      </c>
      <c r="I95" s="16" t="s">
        <v>12</v>
      </c>
      <c r="J95" s="2" t="s">
        <v>12</v>
      </c>
      <c r="K95" s="16" t="s">
        <v>12</v>
      </c>
      <c r="L95" s="16" t="s">
        <v>12</v>
      </c>
      <c r="M95" s="16" t="s">
        <v>12</v>
      </c>
      <c r="N95" s="2" t="s">
        <v>12</v>
      </c>
      <c r="O95" s="522" t="s">
        <v>6</v>
      </c>
      <c r="P95" s="547" t="s">
        <v>29</v>
      </c>
      <c r="Q95" s="548"/>
      <c r="R95" s="19"/>
      <c r="S95" s="6"/>
      <c r="T95" s="6"/>
      <c r="U95" s="6"/>
      <c r="V95" s="162"/>
      <c r="W95"/>
      <c r="X95"/>
      <c r="Y95"/>
      <c r="Z95"/>
    </row>
    <row r="96" spans="1:26" ht="20.25" customHeight="1">
      <c r="A96" s="544"/>
      <c r="B96" s="545"/>
      <c r="C96" s="545"/>
      <c r="D96" s="546"/>
      <c r="E96" s="254">
        <f>'Work Area'!$B$10</f>
        <v>0</v>
      </c>
      <c r="F96" s="254">
        <f>'Work Area'!$C$10</f>
        <v>0</v>
      </c>
      <c r="G96" s="254">
        <f>'Work Area'!$D$10</f>
        <v>0</v>
      </c>
      <c r="H96" s="254">
        <f>'Work Area'!$E$10</f>
        <v>0</v>
      </c>
      <c r="I96" s="254">
        <f>'Work Area'!$F$10</f>
        <v>0</v>
      </c>
      <c r="J96" s="254">
        <f>'Work Area'!$G$10</f>
        <v>0</v>
      </c>
      <c r="K96" s="254">
        <f>'Work Area'!$H$10</f>
        <v>0</v>
      </c>
      <c r="L96" s="254">
        <f>'Work Area'!$I$10</f>
        <v>0</v>
      </c>
      <c r="M96" s="254">
        <f>'Work Area'!$J$10</f>
        <v>0</v>
      </c>
      <c r="N96" s="254">
        <f>'Work Area'!$K$10</f>
        <v>0</v>
      </c>
      <c r="O96" s="523"/>
      <c r="P96" s="549"/>
      <c r="Q96" s="548"/>
      <c r="R96" s="19"/>
      <c r="S96" s="6"/>
      <c r="T96" s="6"/>
      <c r="U96" s="25"/>
      <c r="V96" s="165"/>
      <c r="W96"/>
      <c r="X96"/>
      <c r="Y96"/>
      <c r="Z96"/>
    </row>
    <row r="97" spans="1:26" ht="20.25" customHeight="1">
      <c r="A97" s="484" t="s">
        <v>11</v>
      </c>
      <c r="B97" s="485"/>
      <c r="C97" s="485"/>
      <c r="D97" s="486"/>
      <c r="E97" s="110">
        <v>0</v>
      </c>
      <c r="F97" s="110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537">
        <f>SUM(E97:O97)</f>
        <v>0</v>
      </c>
      <c r="Q97" s="538"/>
      <c r="R97" s="20"/>
      <c r="S97" s="8"/>
      <c r="T97" s="17"/>
      <c r="U97" s="25"/>
      <c r="V97" s="165"/>
      <c r="W97"/>
      <c r="X97"/>
      <c r="Y97"/>
      <c r="Z97"/>
    </row>
    <row r="98" spans="1:26" ht="12.75">
      <c r="A98" s="550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6"/>
      <c r="S98" s="6"/>
      <c r="T98" s="6"/>
      <c r="U98" s="552" t="s">
        <v>13</v>
      </c>
      <c r="V98" s="553"/>
      <c r="W98"/>
      <c r="X98"/>
      <c r="Y98"/>
      <c r="Z98"/>
    </row>
    <row r="99" spans="1:26" ht="12.75" customHeight="1">
      <c r="A99" s="541" t="s">
        <v>24</v>
      </c>
      <c r="B99" s="542"/>
      <c r="C99" s="542"/>
      <c r="D99" s="542"/>
      <c r="E99" s="542"/>
      <c r="F99" s="543"/>
      <c r="G99" s="556">
        <f>(C79)</f>
        <v>0</v>
      </c>
      <c r="H99" s="557"/>
      <c r="I99" s="560">
        <f>(C80)</f>
        <v>0</v>
      </c>
      <c r="J99" s="561"/>
      <c r="K99" s="560">
        <f>(C81)</f>
        <v>0</v>
      </c>
      <c r="L99" s="561"/>
      <c r="M99" s="560">
        <f>(C82)</f>
        <v>0</v>
      </c>
      <c r="N99" s="561"/>
      <c r="O99" s="522" t="s">
        <v>6</v>
      </c>
      <c r="P99" s="547" t="s">
        <v>23</v>
      </c>
      <c r="Q99" s="548"/>
      <c r="R99" s="8"/>
      <c r="S99" s="6"/>
      <c r="T99" s="6"/>
      <c r="U99" s="552"/>
      <c r="V99" s="553"/>
      <c r="W99"/>
      <c r="X99"/>
      <c r="Y99"/>
      <c r="Z99"/>
    </row>
    <row r="100" spans="1:26" ht="20.25" customHeight="1">
      <c r="A100" s="544"/>
      <c r="B100" s="545"/>
      <c r="C100" s="545"/>
      <c r="D100" s="545"/>
      <c r="E100" s="545"/>
      <c r="F100" s="546"/>
      <c r="G100" s="558"/>
      <c r="H100" s="559"/>
      <c r="I100" s="562"/>
      <c r="J100" s="563"/>
      <c r="K100" s="562"/>
      <c r="L100" s="563"/>
      <c r="M100" s="562"/>
      <c r="N100" s="563"/>
      <c r="O100" s="523"/>
      <c r="P100" s="549"/>
      <c r="Q100" s="548"/>
      <c r="R100" s="8"/>
      <c r="S100" s="6"/>
      <c r="T100" s="6"/>
      <c r="U100" s="554"/>
      <c r="V100" s="555"/>
      <c r="W100"/>
      <c r="X100"/>
      <c r="Y100"/>
      <c r="Z100"/>
    </row>
    <row r="101" spans="1:26" ht="20.25" customHeight="1">
      <c r="A101" s="484" t="s">
        <v>11</v>
      </c>
      <c r="B101" s="485"/>
      <c r="C101" s="485"/>
      <c r="D101" s="485"/>
      <c r="E101" s="485"/>
      <c r="F101" s="486"/>
      <c r="G101" s="564">
        <v>0</v>
      </c>
      <c r="H101" s="565"/>
      <c r="I101" s="566">
        <v>0</v>
      </c>
      <c r="J101" s="567"/>
      <c r="K101" s="566">
        <v>0</v>
      </c>
      <c r="L101" s="567"/>
      <c r="M101" s="566">
        <v>0</v>
      </c>
      <c r="N101" s="567"/>
      <c r="O101" s="15">
        <v>0</v>
      </c>
      <c r="P101" s="537">
        <f>SUM(G101:M101)-MIN(G101:M101)+O101</f>
        <v>0</v>
      </c>
      <c r="Q101" s="538"/>
      <c r="R101" s="91"/>
      <c r="S101" s="9"/>
      <c r="T101" s="8"/>
      <c r="U101" s="568" t="s">
        <v>14</v>
      </c>
      <c r="V101" s="569"/>
      <c r="W101"/>
      <c r="X101"/>
      <c r="Y101"/>
      <c r="Z101"/>
    </row>
    <row r="102" spans="1:26" ht="12.75">
      <c r="A102" s="550"/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6"/>
      <c r="S102" s="6"/>
      <c r="T102" s="6"/>
      <c r="U102" s="570"/>
      <c r="V102" s="571"/>
      <c r="W102"/>
      <c r="X102"/>
      <c r="Y102"/>
      <c r="Z102"/>
    </row>
    <row r="103" spans="1:26" ht="12" customHeight="1">
      <c r="A103" s="541" t="s">
        <v>27</v>
      </c>
      <c r="B103" s="542"/>
      <c r="C103" s="542"/>
      <c r="D103" s="542"/>
      <c r="E103" s="542"/>
      <c r="F103" s="543"/>
      <c r="G103" s="556">
        <f>(C79)</f>
        <v>0</v>
      </c>
      <c r="H103" s="557"/>
      <c r="I103" s="560">
        <f>(C80)</f>
        <v>0</v>
      </c>
      <c r="J103" s="561"/>
      <c r="K103" s="560">
        <f>(C81)</f>
        <v>0</v>
      </c>
      <c r="L103" s="561"/>
      <c r="M103" s="560">
        <f>(C82)</f>
        <v>0</v>
      </c>
      <c r="N103" s="561"/>
      <c r="O103" s="522" t="s">
        <v>6</v>
      </c>
      <c r="P103" s="547" t="s">
        <v>25</v>
      </c>
      <c r="Q103" s="548"/>
      <c r="R103" s="12"/>
      <c r="S103" s="6"/>
      <c r="T103" s="6"/>
      <c r="U103" s="570"/>
      <c r="V103" s="571"/>
      <c r="W103"/>
      <c r="X103"/>
      <c r="Y103"/>
      <c r="Z103"/>
    </row>
    <row r="104" spans="1:26" ht="20.25" customHeight="1">
      <c r="A104" s="544"/>
      <c r="B104" s="545"/>
      <c r="C104" s="545"/>
      <c r="D104" s="545"/>
      <c r="E104" s="545"/>
      <c r="F104" s="546"/>
      <c r="G104" s="558"/>
      <c r="H104" s="559"/>
      <c r="I104" s="562"/>
      <c r="J104" s="563"/>
      <c r="K104" s="562"/>
      <c r="L104" s="563"/>
      <c r="M104" s="562"/>
      <c r="N104" s="563"/>
      <c r="O104" s="523"/>
      <c r="P104" s="549"/>
      <c r="Q104" s="548"/>
      <c r="R104" s="12"/>
      <c r="S104" s="6"/>
      <c r="T104" s="6"/>
      <c r="U104" s="685">
        <f>SUM(V83+S93+P97+P101+P105)</f>
        <v>0</v>
      </c>
      <c r="V104" s="686"/>
      <c r="W104"/>
      <c r="X104"/>
      <c r="Y104"/>
      <c r="Z104"/>
    </row>
    <row r="105" spans="1:26" ht="20.25" customHeight="1">
      <c r="A105" s="484" t="s">
        <v>11</v>
      </c>
      <c r="B105" s="485"/>
      <c r="C105" s="485"/>
      <c r="D105" s="485"/>
      <c r="E105" s="485"/>
      <c r="F105" s="486"/>
      <c r="G105" s="564">
        <v>0</v>
      </c>
      <c r="H105" s="565"/>
      <c r="I105" s="566">
        <v>0</v>
      </c>
      <c r="J105" s="567"/>
      <c r="K105" s="566">
        <v>0</v>
      </c>
      <c r="L105" s="567"/>
      <c r="M105" s="566">
        <v>0</v>
      </c>
      <c r="N105" s="567"/>
      <c r="O105" s="15">
        <v>0</v>
      </c>
      <c r="P105" s="537">
        <f>SUM(G105:M105)-MIN(G105:M105)+O105</f>
        <v>0</v>
      </c>
      <c r="Q105" s="538"/>
      <c r="R105" s="13"/>
      <c r="S105" s="9"/>
      <c r="T105" s="352" t="s">
        <v>156</v>
      </c>
      <c r="U105" s="687"/>
      <c r="V105" s="688"/>
      <c r="W105"/>
      <c r="X105"/>
      <c r="Y105"/>
      <c r="Z105"/>
    </row>
    <row r="106" spans="1:26" ht="12.75">
      <c r="A106" s="576" t="s">
        <v>36</v>
      </c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8"/>
      <c r="W106"/>
      <c r="X106"/>
      <c r="Y106"/>
      <c r="Z106"/>
    </row>
    <row r="107" spans="1:26" ht="13.5" thickBot="1">
      <c r="A107" s="582" t="s">
        <v>32</v>
      </c>
      <c r="B107" s="583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4"/>
      <c r="W107"/>
      <c r="X107"/>
      <c r="Y107"/>
      <c r="Z107"/>
    </row>
    <row r="108" spans="1:26" ht="13.5" thickBot="1">
      <c r="A108" s="589"/>
      <c r="B108" s="590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/>
      <c r="X108"/>
      <c r="Y108"/>
      <c r="Z108"/>
    </row>
    <row r="109" spans="1:26" ht="31.5" customHeight="1">
      <c r="A109" s="94" t="s">
        <v>3</v>
      </c>
      <c r="B109" s="132">
        <f>+teams!D75</f>
        <v>0</v>
      </c>
      <c r="C109" s="95"/>
      <c r="D109" s="95"/>
      <c r="E109" s="95"/>
      <c r="F109" s="96"/>
      <c r="G109" s="97"/>
      <c r="H109" s="98" t="s">
        <v>26</v>
      </c>
      <c r="I109" s="109">
        <f>+teams!C75</f>
        <v>13</v>
      </c>
      <c r="J109" s="97"/>
      <c r="K109" s="98" t="s">
        <v>20</v>
      </c>
      <c r="L109" s="505" t="str">
        <f>+teams!A75</f>
        <v>Senior D</v>
      </c>
      <c r="M109" s="506"/>
      <c r="N109" s="99"/>
      <c r="O109" s="100" t="s">
        <v>22</v>
      </c>
      <c r="P109" s="135" t="str">
        <f>+teams!B75</f>
        <v>A</v>
      </c>
      <c r="Q109" s="101"/>
      <c r="R109" s="101"/>
      <c r="S109" s="101"/>
      <c r="T109" s="101"/>
      <c r="U109" s="101"/>
      <c r="V109" s="155"/>
      <c r="W109"/>
      <c r="X109"/>
      <c r="Y109"/>
      <c r="Z109"/>
    </row>
    <row r="110" spans="1:26" ht="7.5" customHeight="1">
      <c r="A110" s="102"/>
      <c r="B110" s="86"/>
      <c r="C110" s="86"/>
      <c r="D110" s="86"/>
      <c r="E110" s="86"/>
      <c r="F110" s="86"/>
      <c r="G110" s="86"/>
      <c r="H110" s="86"/>
      <c r="I110" s="87"/>
      <c r="J110" s="87"/>
      <c r="K110" s="88"/>
      <c r="L110" s="87"/>
      <c r="M110" s="89"/>
      <c r="N110" s="89"/>
      <c r="O110" s="90"/>
      <c r="P110" s="92"/>
      <c r="Q110" s="93"/>
      <c r="R110" s="93"/>
      <c r="S110" s="93"/>
      <c r="T110" s="93"/>
      <c r="U110" s="93"/>
      <c r="V110" s="156"/>
      <c r="W110"/>
      <c r="X110"/>
      <c r="Y110"/>
      <c r="Z110"/>
    </row>
    <row r="111" spans="1:26" ht="11.25" customHeight="1">
      <c r="A111" s="507"/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9"/>
      <c r="W111"/>
      <c r="X111"/>
      <c r="Y111"/>
      <c r="Z111"/>
    </row>
    <row r="112" spans="1:26" ht="20.25" customHeight="1">
      <c r="A112" s="510" t="s">
        <v>1</v>
      </c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2"/>
      <c r="W112"/>
      <c r="X112"/>
      <c r="Y112"/>
      <c r="Z112"/>
    </row>
    <row r="113" spans="1:26" ht="20.25" customHeight="1">
      <c r="A113" s="513" t="s">
        <v>0</v>
      </c>
      <c r="B113" s="515" t="s">
        <v>21</v>
      </c>
      <c r="C113" s="517" t="s">
        <v>4</v>
      </c>
      <c r="D113" s="518"/>
      <c r="E113" s="519"/>
      <c r="F113" s="515" t="s">
        <v>125</v>
      </c>
      <c r="H113" s="62" t="s">
        <v>61</v>
      </c>
      <c r="J113" s="62" t="s">
        <v>62</v>
      </c>
      <c r="L113" s="62" t="s">
        <v>63</v>
      </c>
      <c r="N113" s="62" t="s">
        <v>98</v>
      </c>
      <c r="P113" s="62" t="s">
        <v>99</v>
      </c>
      <c r="Q113" s="525" t="s">
        <v>86</v>
      </c>
      <c r="R113" s="526"/>
      <c r="S113" s="527"/>
      <c r="T113" s="2" t="s">
        <v>6</v>
      </c>
      <c r="U113" s="91"/>
      <c r="V113" s="157" t="s">
        <v>19</v>
      </c>
      <c r="W113"/>
      <c r="X113"/>
      <c r="Y113"/>
      <c r="Z113"/>
    </row>
    <row r="114" spans="1:26" ht="20.25" customHeight="1">
      <c r="A114" s="514"/>
      <c r="B114" s="516"/>
      <c r="C114" s="520"/>
      <c r="D114" s="508"/>
      <c r="E114" s="521"/>
      <c r="F114" s="523"/>
      <c r="H114" s="62"/>
      <c r="J114" s="62"/>
      <c r="L114" s="62"/>
      <c r="N114" s="62"/>
      <c r="P114" s="62"/>
      <c r="Q114" s="62">
        <v>1</v>
      </c>
      <c r="R114" s="62">
        <v>2</v>
      </c>
      <c r="S114" s="62">
        <v>3</v>
      </c>
      <c r="T114" s="3"/>
      <c r="U114" s="91"/>
      <c r="V114" s="158" t="s">
        <v>7</v>
      </c>
      <c r="W114"/>
      <c r="X114"/>
      <c r="Y114"/>
      <c r="Z114"/>
    </row>
    <row r="115" spans="1:26" ht="20.25" customHeight="1">
      <c r="A115" s="105">
        <f>+teams!G75</f>
        <v>0</v>
      </c>
      <c r="B115" s="4">
        <f>+teams!E75</f>
        <v>0</v>
      </c>
      <c r="C115" s="528">
        <f>+teams!I75</f>
        <v>0</v>
      </c>
      <c r="D115" s="529"/>
      <c r="E115" s="530"/>
      <c r="F115" s="110">
        <v>0</v>
      </c>
      <c r="G115" s="111"/>
      <c r="H115" s="191">
        <v>0</v>
      </c>
      <c r="J115" s="191">
        <v>0</v>
      </c>
      <c r="L115" s="191">
        <v>0</v>
      </c>
      <c r="N115" s="191">
        <v>0</v>
      </c>
      <c r="P115" s="191">
        <v>0</v>
      </c>
      <c r="Q115" s="142"/>
      <c r="R115" s="142"/>
      <c r="S115" s="142"/>
      <c r="T115" s="110">
        <v>0</v>
      </c>
      <c r="U115" s="91"/>
      <c r="V115" s="159" t="s">
        <v>8</v>
      </c>
      <c r="W115"/>
      <c r="X115"/>
      <c r="Y115"/>
      <c r="Z115"/>
    </row>
    <row r="116" spans="1:26" ht="20.25" customHeight="1">
      <c r="A116" s="105">
        <f>+teams!G76</f>
        <v>0</v>
      </c>
      <c r="B116" s="4">
        <f>+teams!E76</f>
        <v>0</v>
      </c>
      <c r="C116" s="528">
        <f>+teams!I76</f>
        <v>0</v>
      </c>
      <c r="D116" s="529"/>
      <c r="E116" s="530"/>
      <c r="F116" s="22">
        <v>0</v>
      </c>
      <c r="G116" s="91"/>
      <c r="H116" s="192">
        <v>0</v>
      </c>
      <c r="J116" s="192">
        <v>0</v>
      </c>
      <c r="L116" s="192">
        <v>0</v>
      </c>
      <c r="N116" s="192">
        <v>0</v>
      </c>
      <c r="P116" s="192">
        <v>0</v>
      </c>
      <c r="Q116" s="143"/>
      <c r="R116" s="143"/>
      <c r="S116" s="143"/>
      <c r="T116" s="110">
        <v>0</v>
      </c>
      <c r="U116" s="91"/>
      <c r="V116" s="159" t="s">
        <v>7</v>
      </c>
      <c r="W116"/>
      <c r="X116"/>
      <c r="Y116"/>
      <c r="Z116"/>
    </row>
    <row r="117" spans="1:26" ht="20.25" customHeight="1">
      <c r="A117" s="105">
        <f>+teams!G77</f>
        <v>0</v>
      </c>
      <c r="B117" s="4">
        <f>+teams!E77</f>
        <v>0</v>
      </c>
      <c r="C117" s="528">
        <f>+teams!I77</f>
        <v>0</v>
      </c>
      <c r="D117" s="529"/>
      <c r="E117" s="530"/>
      <c r="F117" s="22">
        <v>0</v>
      </c>
      <c r="G117" s="91"/>
      <c r="H117" s="192">
        <v>0</v>
      </c>
      <c r="J117" s="192">
        <v>0</v>
      </c>
      <c r="L117" s="192">
        <v>0</v>
      </c>
      <c r="N117" s="192">
        <v>0</v>
      </c>
      <c r="P117" s="192">
        <v>0</v>
      </c>
      <c r="Q117" s="143"/>
      <c r="R117" s="143"/>
      <c r="S117" s="143"/>
      <c r="T117" s="110">
        <v>0</v>
      </c>
      <c r="U117" s="91"/>
      <c r="V117" s="159" t="s">
        <v>9</v>
      </c>
      <c r="W117"/>
      <c r="X117"/>
      <c r="Y117"/>
      <c r="Z117"/>
    </row>
    <row r="118" spans="1:26" ht="20.25" customHeight="1">
      <c r="A118" s="105">
        <f>+teams!G78</f>
        <v>0</v>
      </c>
      <c r="B118" s="4">
        <f>+teams!E78</f>
        <v>0</v>
      </c>
      <c r="C118" s="528">
        <f>+teams!I78</f>
        <v>0</v>
      </c>
      <c r="D118" s="529"/>
      <c r="E118" s="530"/>
      <c r="F118" s="22">
        <v>0</v>
      </c>
      <c r="G118" s="91"/>
      <c r="H118" s="192">
        <v>0</v>
      </c>
      <c r="J118" s="192">
        <v>0</v>
      </c>
      <c r="L118" s="192">
        <v>0</v>
      </c>
      <c r="N118" s="192">
        <v>0</v>
      </c>
      <c r="P118" s="192">
        <v>0</v>
      </c>
      <c r="Q118" s="144"/>
      <c r="R118" s="144"/>
      <c r="S118" s="144"/>
      <c r="T118" s="110">
        <v>0</v>
      </c>
      <c r="U118" s="91"/>
      <c r="V118" s="159" t="s">
        <v>10</v>
      </c>
      <c r="W118"/>
      <c r="X118"/>
      <c r="Y118"/>
      <c r="Z118"/>
    </row>
    <row r="119" spans="1:26" ht="20.25" customHeight="1">
      <c r="A119" s="484" t="s">
        <v>11</v>
      </c>
      <c r="B119" s="485"/>
      <c r="C119" s="485"/>
      <c r="D119" s="485"/>
      <c r="E119" s="486"/>
      <c r="F119" s="145">
        <f>SUM(F115:F118)</f>
        <v>0</v>
      </c>
      <c r="H119" s="193">
        <f>SUM(H115:H118)-MIN(H115:H118)</f>
        <v>0</v>
      </c>
      <c r="J119" s="193">
        <f>SUM(J115:J118)-MIN(J115:J118)</f>
        <v>0</v>
      </c>
      <c r="L119" s="193">
        <f>SUM(L115:L118)-MIN(L115:L118)</f>
        <v>0</v>
      </c>
      <c r="N119" s="193">
        <f>SUM(N115:N118)-MIN(N115:N118)</f>
        <v>0</v>
      </c>
      <c r="P119" s="193">
        <f>SUM(P115:P118)-MIN(P115:P118)</f>
        <v>0</v>
      </c>
      <c r="Q119" s="112">
        <v>0</v>
      </c>
      <c r="R119" s="112">
        <f>SUM(R115:R118)</f>
        <v>0</v>
      </c>
      <c r="S119" s="112">
        <f>SUM(S115:S118)</f>
        <v>0</v>
      </c>
      <c r="T119" s="145">
        <f>SUM(T115:T118)</f>
        <v>0</v>
      </c>
      <c r="U119" s="91"/>
      <c r="V119" s="160">
        <f>SUM(F119:T119)</f>
        <v>0</v>
      </c>
      <c r="W119"/>
      <c r="X119"/>
      <c r="Y119"/>
      <c r="Z119"/>
    </row>
    <row r="120" spans="1:26" ht="12.75">
      <c r="A120" s="488"/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489"/>
      <c r="W120"/>
      <c r="X120"/>
      <c r="Y120"/>
      <c r="Z120"/>
    </row>
    <row r="121" spans="1:26" ht="20.25" customHeight="1">
      <c r="A121" s="510" t="s">
        <v>15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80"/>
      <c r="U121" s="26"/>
      <c r="V121" s="161"/>
      <c r="W121"/>
      <c r="X121"/>
      <c r="Y121"/>
      <c r="Z121"/>
    </row>
    <row r="122" spans="1:26" ht="20.25" customHeight="1" thickBot="1">
      <c r="A122" s="481" t="s">
        <v>0</v>
      </c>
      <c r="B122" s="476" t="s">
        <v>21</v>
      </c>
      <c r="C122" s="477" t="s">
        <v>4</v>
      </c>
      <c r="D122" s="478"/>
      <c r="E122" s="475"/>
      <c r="F122" s="472" t="s">
        <v>34</v>
      </c>
      <c r="G122" s="522" t="s">
        <v>5</v>
      </c>
      <c r="H122" s="691">
        <f>stall1</f>
        <v>0</v>
      </c>
      <c r="I122" s="692"/>
      <c r="J122" s="691">
        <f>stall2</f>
        <v>0</v>
      </c>
      <c r="K122" s="692"/>
      <c r="L122" s="691">
        <f>stall3</f>
        <v>0</v>
      </c>
      <c r="M122" s="692"/>
      <c r="N122" s="691">
        <f>stall4</f>
        <v>0</v>
      </c>
      <c r="O122" s="692"/>
      <c r="P122" s="474">
        <f>stall5</f>
        <v>0</v>
      </c>
      <c r="Q122" s="470"/>
      <c r="R122" s="465" t="s">
        <v>6</v>
      </c>
      <c r="S122" s="517" t="s">
        <v>18</v>
      </c>
      <c r="T122" s="519"/>
      <c r="U122" s="148"/>
      <c r="V122" s="162"/>
      <c r="W122"/>
      <c r="X122"/>
      <c r="Y122"/>
      <c r="Z122"/>
    </row>
    <row r="123" spans="1:27" ht="20.25" customHeight="1" thickBot="1">
      <c r="A123" s="514"/>
      <c r="B123" s="516"/>
      <c r="C123" s="520"/>
      <c r="D123" s="508"/>
      <c r="E123" s="521"/>
      <c r="F123" s="473"/>
      <c r="G123" s="523"/>
      <c r="H123" s="693"/>
      <c r="I123" s="694"/>
      <c r="J123" s="693"/>
      <c r="K123" s="694"/>
      <c r="L123" s="693"/>
      <c r="M123" s="694"/>
      <c r="N123" s="693"/>
      <c r="O123" s="694"/>
      <c r="P123" s="471"/>
      <c r="Q123" s="464"/>
      <c r="R123" s="466"/>
      <c r="S123" s="477"/>
      <c r="T123" s="475"/>
      <c r="U123" s="91"/>
      <c r="V123" s="103"/>
      <c r="W123" s="168" t="s">
        <v>77</v>
      </c>
      <c r="X123" s="133" t="s">
        <v>4</v>
      </c>
      <c r="Y123" s="150" t="s">
        <v>78</v>
      </c>
      <c r="Z123" s="151" t="s">
        <v>76</v>
      </c>
      <c r="AA123" s="291" t="s">
        <v>130</v>
      </c>
    </row>
    <row r="124" spans="1:27" ht="20.25" customHeight="1">
      <c r="A124" s="106">
        <f aca="true" t="shared" si="6" ref="A124:C127">(A115)</f>
        <v>0</v>
      </c>
      <c r="B124" s="14">
        <f t="shared" si="6"/>
        <v>0</v>
      </c>
      <c r="C124" s="467">
        <f t="shared" si="6"/>
        <v>0</v>
      </c>
      <c r="D124" s="468"/>
      <c r="E124" s="469"/>
      <c r="F124" s="33" t="s">
        <v>35</v>
      </c>
      <c r="G124" s="22">
        <v>0</v>
      </c>
      <c r="H124" s="462">
        <v>0</v>
      </c>
      <c r="I124" s="463"/>
      <c r="J124" s="462">
        <v>0</v>
      </c>
      <c r="K124" s="463"/>
      <c r="L124" s="462">
        <v>0</v>
      </c>
      <c r="M124" s="463"/>
      <c r="N124" s="462">
        <v>0</v>
      </c>
      <c r="O124" s="463"/>
      <c r="P124" s="462">
        <v>0</v>
      </c>
      <c r="Q124" s="463"/>
      <c r="R124" s="110">
        <v>0</v>
      </c>
      <c r="S124" s="460" t="s">
        <v>7</v>
      </c>
      <c r="T124" s="461"/>
      <c r="U124" s="91"/>
      <c r="V124" s="103"/>
      <c r="W124" s="169">
        <f aca="true" t="shared" si="7" ref="W124:X127">+B124</f>
        <v>0</v>
      </c>
      <c r="X124" s="141">
        <f t="shared" si="7"/>
        <v>0</v>
      </c>
      <c r="Y124" s="75">
        <f>+teams!H75</f>
        <v>0</v>
      </c>
      <c r="Z124" s="134">
        <f>SUM(F115:O115,T115,G124:R124,G$137,G$141)</f>
        <v>0</v>
      </c>
      <c r="AA124" s="217">
        <f>+G137</f>
        <v>0</v>
      </c>
    </row>
    <row r="125" spans="1:27" ht="20.25" customHeight="1">
      <c r="A125" s="106">
        <f t="shared" si="6"/>
        <v>0</v>
      </c>
      <c r="B125" s="14">
        <f t="shared" si="6"/>
        <v>0</v>
      </c>
      <c r="C125" s="448">
        <f t="shared" si="6"/>
        <v>0</v>
      </c>
      <c r="D125" s="449"/>
      <c r="E125" s="413"/>
      <c r="F125" s="33" t="s">
        <v>35</v>
      </c>
      <c r="G125" s="22">
        <v>0</v>
      </c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22">
        <v>0</v>
      </c>
      <c r="S125" s="460" t="s">
        <v>8</v>
      </c>
      <c r="T125" s="461"/>
      <c r="U125" s="91"/>
      <c r="V125" s="103"/>
      <c r="W125" s="169">
        <f t="shared" si="7"/>
        <v>0</v>
      </c>
      <c r="X125" s="141">
        <f t="shared" si="7"/>
        <v>0</v>
      </c>
      <c r="Y125" s="75">
        <f>+teams!H76</f>
        <v>0</v>
      </c>
      <c r="Z125" s="134">
        <f>SUM(F116:O116,T116,G125:R125,I$137,I$141)</f>
        <v>0</v>
      </c>
      <c r="AA125" s="217">
        <f>+I137</f>
        <v>0</v>
      </c>
    </row>
    <row r="126" spans="1:27" ht="20.25" customHeight="1">
      <c r="A126" s="106">
        <f t="shared" si="6"/>
        <v>0</v>
      </c>
      <c r="B126" s="14">
        <f t="shared" si="6"/>
        <v>0</v>
      </c>
      <c r="C126" s="448">
        <f t="shared" si="6"/>
        <v>0</v>
      </c>
      <c r="D126" s="449"/>
      <c r="E126" s="413"/>
      <c r="F126" s="33" t="s">
        <v>35</v>
      </c>
      <c r="G126" s="22">
        <v>0</v>
      </c>
      <c r="H126" s="531">
        <v>0</v>
      </c>
      <c r="I126" s="532"/>
      <c r="J126" s="531">
        <v>0</v>
      </c>
      <c r="K126" s="532"/>
      <c r="L126" s="531">
        <v>0</v>
      </c>
      <c r="M126" s="532"/>
      <c r="N126" s="531">
        <v>0</v>
      </c>
      <c r="O126" s="532"/>
      <c r="P126" s="531">
        <v>0</v>
      </c>
      <c r="Q126" s="532"/>
      <c r="R126" s="22">
        <v>0</v>
      </c>
      <c r="S126" s="460" t="s">
        <v>7</v>
      </c>
      <c r="T126" s="461"/>
      <c r="U126" s="91"/>
      <c r="V126" s="103"/>
      <c r="W126" s="169">
        <f t="shared" si="7"/>
        <v>0</v>
      </c>
      <c r="X126" s="141">
        <f t="shared" si="7"/>
        <v>0</v>
      </c>
      <c r="Y126" s="75">
        <f>+teams!H77</f>
        <v>0</v>
      </c>
      <c r="Z126" s="134">
        <f>SUM(F117:O117,T117,G126:R126,K$137,K$141)</f>
        <v>0</v>
      </c>
      <c r="AA126" s="217">
        <f>+K137</f>
        <v>0</v>
      </c>
    </row>
    <row r="127" spans="1:27" ht="20.25" customHeight="1" thickBot="1">
      <c r="A127" s="106">
        <f t="shared" si="6"/>
        <v>0</v>
      </c>
      <c r="B127" s="14">
        <f t="shared" si="6"/>
        <v>0</v>
      </c>
      <c r="C127" s="448">
        <f t="shared" si="6"/>
        <v>0</v>
      </c>
      <c r="D127" s="449"/>
      <c r="E127" s="413"/>
      <c r="F127" s="33" t="s">
        <v>35</v>
      </c>
      <c r="G127" s="22">
        <v>0</v>
      </c>
      <c r="H127" s="531">
        <v>0</v>
      </c>
      <c r="I127" s="532"/>
      <c r="J127" s="531">
        <v>0</v>
      </c>
      <c r="K127" s="532"/>
      <c r="L127" s="531">
        <v>0</v>
      </c>
      <c r="M127" s="532"/>
      <c r="N127" s="531">
        <v>0</v>
      </c>
      <c r="O127" s="532"/>
      <c r="P127" s="531">
        <v>0</v>
      </c>
      <c r="Q127" s="532"/>
      <c r="R127" s="22">
        <v>0</v>
      </c>
      <c r="S127" s="460" t="s">
        <v>9</v>
      </c>
      <c r="T127" s="461"/>
      <c r="U127" s="91"/>
      <c r="V127" s="103"/>
      <c r="W127" s="170">
        <f t="shared" si="7"/>
        <v>0</v>
      </c>
      <c r="X127" s="152">
        <f t="shared" si="7"/>
        <v>0</v>
      </c>
      <c r="Y127" s="153">
        <f>+teams!H78</f>
        <v>0</v>
      </c>
      <c r="Z127" s="134">
        <f>SUM(F118:O118,T118,G127:R127,M$137,M$141)</f>
        <v>0</v>
      </c>
      <c r="AA127" s="217">
        <f>+M137</f>
        <v>0</v>
      </c>
    </row>
    <row r="128" spans="1:25" ht="20.25" customHeight="1">
      <c r="A128" s="484" t="s">
        <v>16</v>
      </c>
      <c r="B128" s="485"/>
      <c r="C128" s="485"/>
      <c r="D128" s="485"/>
      <c r="E128" s="486"/>
      <c r="F128" s="32"/>
      <c r="G128" s="32"/>
      <c r="H128" s="531">
        <v>0</v>
      </c>
      <c r="I128" s="532"/>
      <c r="J128" s="531">
        <v>0</v>
      </c>
      <c r="K128" s="532"/>
      <c r="L128" s="531">
        <v>0</v>
      </c>
      <c r="M128" s="532"/>
      <c r="N128" s="531">
        <v>0</v>
      </c>
      <c r="O128" s="532"/>
      <c r="P128" s="531">
        <v>0</v>
      </c>
      <c r="Q128" s="532"/>
      <c r="R128" s="32"/>
      <c r="S128" s="533" t="s">
        <v>10</v>
      </c>
      <c r="T128" s="534"/>
      <c r="U128" s="149"/>
      <c r="V128" s="163"/>
      <c r="W128"/>
      <c r="X128"/>
      <c r="Y128"/>
    </row>
    <row r="129" spans="1:25" ht="20.25" customHeight="1">
      <c r="A129" s="484" t="s">
        <v>11</v>
      </c>
      <c r="B129" s="485"/>
      <c r="C129" s="485"/>
      <c r="D129" s="485"/>
      <c r="E129" s="486"/>
      <c r="F129" s="32"/>
      <c r="G129" s="23">
        <f>SUM(G124:G127)</f>
        <v>0</v>
      </c>
      <c r="H129" s="535">
        <f>SUM(H124:H127)-MIN(H124:H127)+H128</f>
        <v>0</v>
      </c>
      <c r="I129" s="536">
        <f>SUM(I125:I128)-MIN(I125:I128)</f>
        <v>0</v>
      </c>
      <c r="J129" s="535">
        <f>SUM(J124:J127)-MIN(J124:J127)+J128</f>
        <v>0</v>
      </c>
      <c r="K129" s="536">
        <f>SUM(K125:K128)-MIN(K125:K128)</f>
        <v>0</v>
      </c>
      <c r="L129" s="535">
        <f>SUM(L124:L127)-MIN(L124:L127)+L128</f>
        <v>0</v>
      </c>
      <c r="M129" s="536">
        <f>SUM(M125:M128)-MIN(M125:M128)</f>
        <v>0</v>
      </c>
      <c r="N129" s="535">
        <f>SUM(N124:N127)-MIN(N124:N127)+N128</f>
        <v>0</v>
      </c>
      <c r="O129" s="536">
        <f>SUM(O125:O128)-MIN(O125:O128)</f>
        <v>0</v>
      </c>
      <c r="P129" s="535">
        <f>SUM(P124:P127)-MIN(P124:P127)+P128</f>
        <v>0</v>
      </c>
      <c r="Q129" s="536">
        <f>SUM(Q125:Q128)-MIN(Q125:Q128)</f>
        <v>0</v>
      </c>
      <c r="R129" s="23">
        <f>SUM(R124:R127)</f>
        <v>0</v>
      </c>
      <c r="S129" s="537">
        <f>SUM(G129:R129)</f>
        <v>0</v>
      </c>
      <c r="T129" s="538"/>
      <c r="U129" s="30"/>
      <c r="V129" s="164"/>
      <c r="W129"/>
      <c r="X129"/>
      <c r="Y129"/>
    </row>
    <row r="130" spans="1:25" ht="12.75">
      <c r="A130" s="539"/>
      <c r="B130" s="478"/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540"/>
      <c r="W130"/>
      <c r="X130"/>
      <c r="Y130"/>
    </row>
    <row r="131" spans="1:25" ht="20.25" customHeight="1">
      <c r="A131" s="541" t="s">
        <v>31</v>
      </c>
      <c r="B131" s="542"/>
      <c r="C131" s="542"/>
      <c r="D131" s="543"/>
      <c r="E131" s="2" t="s">
        <v>12</v>
      </c>
      <c r="F131" s="2" t="s">
        <v>12</v>
      </c>
      <c r="G131" s="16" t="s">
        <v>12</v>
      </c>
      <c r="H131" s="2" t="s">
        <v>12</v>
      </c>
      <c r="I131" s="16" t="s">
        <v>12</v>
      </c>
      <c r="J131" s="2" t="s">
        <v>12</v>
      </c>
      <c r="K131" s="16" t="s">
        <v>12</v>
      </c>
      <c r="L131" s="16" t="s">
        <v>12</v>
      </c>
      <c r="M131" s="16" t="s">
        <v>12</v>
      </c>
      <c r="N131" s="2" t="s">
        <v>12</v>
      </c>
      <c r="O131" s="522" t="s">
        <v>6</v>
      </c>
      <c r="P131" s="547" t="s">
        <v>29</v>
      </c>
      <c r="Q131" s="548"/>
      <c r="R131" s="19"/>
      <c r="S131" s="6"/>
      <c r="T131" s="6"/>
      <c r="U131" s="6"/>
      <c r="V131" s="162"/>
      <c r="W131"/>
      <c r="X131"/>
      <c r="Y131"/>
    </row>
    <row r="132" spans="1:25" ht="20.25" customHeight="1">
      <c r="A132" s="544"/>
      <c r="B132" s="545"/>
      <c r="C132" s="545"/>
      <c r="D132" s="546"/>
      <c r="E132" s="254">
        <f>'Work Area'!$B$10</f>
        <v>0</v>
      </c>
      <c r="F132" s="254">
        <f>'Work Area'!$C$10</f>
        <v>0</v>
      </c>
      <c r="G132" s="254">
        <f>'Work Area'!$D$10</f>
        <v>0</v>
      </c>
      <c r="H132" s="254">
        <f>'Work Area'!$E$10</f>
        <v>0</v>
      </c>
      <c r="I132" s="254">
        <f>'Work Area'!$F$10</f>
        <v>0</v>
      </c>
      <c r="J132" s="254">
        <f>'Work Area'!$G$10</f>
        <v>0</v>
      </c>
      <c r="K132" s="254">
        <f>'Work Area'!$H$10</f>
        <v>0</v>
      </c>
      <c r="L132" s="254">
        <f>'Work Area'!$I$10</f>
        <v>0</v>
      </c>
      <c r="M132" s="254">
        <f>'Work Area'!$J$10</f>
        <v>0</v>
      </c>
      <c r="N132" s="254">
        <f>'Work Area'!$K$10</f>
        <v>0</v>
      </c>
      <c r="O132" s="523"/>
      <c r="P132" s="549"/>
      <c r="Q132" s="548"/>
      <c r="R132" s="19"/>
      <c r="S132" s="6"/>
      <c r="T132" s="6"/>
      <c r="U132" s="25"/>
      <c r="V132" s="165"/>
      <c r="W132"/>
      <c r="X132"/>
      <c r="Y132"/>
    </row>
    <row r="133" spans="1:25" ht="20.25" customHeight="1">
      <c r="A133" s="484" t="s">
        <v>11</v>
      </c>
      <c r="B133" s="485"/>
      <c r="C133" s="485"/>
      <c r="D133" s="486"/>
      <c r="E133" s="110">
        <v>0</v>
      </c>
      <c r="F133" s="110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537">
        <f>SUM(E133:O133)</f>
        <v>0</v>
      </c>
      <c r="Q133" s="538"/>
      <c r="R133" s="20"/>
      <c r="S133" s="8"/>
      <c r="T133" s="17"/>
      <c r="U133" s="25"/>
      <c r="V133" s="165"/>
      <c r="W133"/>
      <c r="X133"/>
      <c r="Y133"/>
    </row>
    <row r="134" spans="1:25" ht="12.75">
      <c r="A134" s="550"/>
      <c r="B134" s="551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6"/>
      <c r="S134" s="6"/>
      <c r="T134" s="6"/>
      <c r="U134" s="552" t="s">
        <v>13</v>
      </c>
      <c r="V134" s="553"/>
      <c r="W134"/>
      <c r="X134"/>
      <c r="Y134"/>
    </row>
    <row r="135" spans="1:25" ht="20.25" customHeight="1">
      <c r="A135" s="541" t="s">
        <v>24</v>
      </c>
      <c r="B135" s="542"/>
      <c r="C135" s="542"/>
      <c r="D135" s="542"/>
      <c r="E135" s="542"/>
      <c r="F135" s="543"/>
      <c r="G135" s="556">
        <f>(C115)</f>
        <v>0</v>
      </c>
      <c r="H135" s="557"/>
      <c r="I135" s="560">
        <f>(C116)</f>
        <v>0</v>
      </c>
      <c r="J135" s="561"/>
      <c r="K135" s="560">
        <f>(C117)</f>
        <v>0</v>
      </c>
      <c r="L135" s="561"/>
      <c r="M135" s="560">
        <f>(C118)</f>
        <v>0</v>
      </c>
      <c r="N135" s="561"/>
      <c r="O135" s="522" t="s">
        <v>6</v>
      </c>
      <c r="P135" s="547" t="s">
        <v>23</v>
      </c>
      <c r="Q135" s="548"/>
      <c r="R135" s="8"/>
      <c r="S135" s="6"/>
      <c r="T135" s="6"/>
      <c r="U135" s="552"/>
      <c r="V135" s="553"/>
      <c r="W135"/>
      <c r="X135"/>
      <c r="Y135"/>
    </row>
    <row r="136" spans="1:25" ht="20.25" customHeight="1">
      <c r="A136" s="544"/>
      <c r="B136" s="545"/>
      <c r="C136" s="545"/>
      <c r="D136" s="545"/>
      <c r="E136" s="545"/>
      <c r="F136" s="546"/>
      <c r="G136" s="558"/>
      <c r="H136" s="559"/>
      <c r="I136" s="562"/>
      <c r="J136" s="563"/>
      <c r="K136" s="562"/>
      <c r="L136" s="563"/>
      <c r="M136" s="562"/>
      <c r="N136" s="563"/>
      <c r="O136" s="523"/>
      <c r="P136" s="549"/>
      <c r="Q136" s="548"/>
      <c r="R136" s="8"/>
      <c r="S136" s="6"/>
      <c r="T136" s="6"/>
      <c r="U136" s="554"/>
      <c r="V136" s="555"/>
      <c r="W136"/>
      <c r="X136"/>
      <c r="Y136"/>
    </row>
    <row r="137" spans="1:25" ht="20.25" customHeight="1">
      <c r="A137" s="484" t="s">
        <v>11</v>
      </c>
      <c r="B137" s="485"/>
      <c r="C137" s="485"/>
      <c r="D137" s="485"/>
      <c r="E137" s="485"/>
      <c r="F137" s="486"/>
      <c r="G137" s="564">
        <v>0</v>
      </c>
      <c r="H137" s="565"/>
      <c r="I137" s="566">
        <v>0</v>
      </c>
      <c r="J137" s="567"/>
      <c r="K137" s="566">
        <v>0</v>
      </c>
      <c r="L137" s="567"/>
      <c r="M137" s="566">
        <v>0</v>
      </c>
      <c r="N137" s="567"/>
      <c r="O137" s="15">
        <v>0</v>
      </c>
      <c r="P137" s="537">
        <f>SUM(G137:M137)-MIN(G137:M137)+O137</f>
        <v>0</v>
      </c>
      <c r="Q137" s="538"/>
      <c r="R137" s="91"/>
      <c r="S137" s="9"/>
      <c r="T137" s="8"/>
      <c r="U137" s="568" t="s">
        <v>14</v>
      </c>
      <c r="V137" s="569"/>
      <c r="W137"/>
      <c r="X137"/>
      <c r="Y137"/>
    </row>
    <row r="138" spans="1:25" ht="12.75">
      <c r="A138" s="550"/>
      <c r="B138" s="551"/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6"/>
      <c r="S138" s="6"/>
      <c r="T138" s="6"/>
      <c r="U138" s="570"/>
      <c r="V138" s="571"/>
      <c r="W138"/>
      <c r="X138"/>
      <c r="Y138"/>
    </row>
    <row r="139" spans="1:25" ht="20.25" customHeight="1">
      <c r="A139" s="541" t="s">
        <v>27</v>
      </c>
      <c r="B139" s="542"/>
      <c r="C139" s="542"/>
      <c r="D139" s="542"/>
      <c r="E139" s="542"/>
      <c r="F139" s="543"/>
      <c r="G139" s="556">
        <f>(C115)</f>
        <v>0</v>
      </c>
      <c r="H139" s="557"/>
      <c r="I139" s="560">
        <f>(C116)</f>
        <v>0</v>
      </c>
      <c r="J139" s="561"/>
      <c r="K139" s="560">
        <f>(C117)</f>
        <v>0</v>
      </c>
      <c r="L139" s="561"/>
      <c r="M139" s="560">
        <f>(C118)</f>
        <v>0</v>
      </c>
      <c r="N139" s="561"/>
      <c r="O139" s="522" t="s">
        <v>6</v>
      </c>
      <c r="P139" s="547" t="s">
        <v>25</v>
      </c>
      <c r="Q139" s="548"/>
      <c r="R139" s="12"/>
      <c r="S139" s="6"/>
      <c r="T139" s="6"/>
      <c r="U139" s="570"/>
      <c r="V139" s="571"/>
      <c r="W139"/>
      <c r="X139"/>
      <c r="Y139"/>
    </row>
    <row r="140" spans="1:25" ht="20.25" customHeight="1">
      <c r="A140" s="544"/>
      <c r="B140" s="545"/>
      <c r="C140" s="545"/>
      <c r="D140" s="545"/>
      <c r="E140" s="545"/>
      <c r="F140" s="546"/>
      <c r="G140" s="558"/>
      <c r="H140" s="559"/>
      <c r="I140" s="562"/>
      <c r="J140" s="563"/>
      <c r="K140" s="562"/>
      <c r="L140" s="563"/>
      <c r="M140" s="562"/>
      <c r="N140" s="563"/>
      <c r="O140" s="523"/>
      <c r="P140" s="549"/>
      <c r="Q140" s="548"/>
      <c r="R140" s="12"/>
      <c r="S140" s="6"/>
      <c r="T140" s="6"/>
      <c r="U140" s="685">
        <f>SUM(V119+S129+P133+P137+P141)</f>
        <v>0</v>
      </c>
      <c r="V140" s="686"/>
      <c r="W140"/>
      <c r="X140"/>
      <c r="Y140"/>
    </row>
    <row r="141" spans="1:25" ht="20.25" customHeight="1">
      <c r="A141" s="484" t="s">
        <v>11</v>
      </c>
      <c r="B141" s="485"/>
      <c r="C141" s="485"/>
      <c r="D141" s="485"/>
      <c r="E141" s="485"/>
      <c r="F141" s="486"/>
      <c r="G141" s="564">
        <v>0</v>
      </c>
      <c r="H141" s="565"/>
      <c r="I141" s="566">
        <v>0</v>
      </c>
      <c r="J141" s="567"/>
      <c r="K141" s="566">
        <v>0</v>
      </c>
      <c r="L141" s="567"/>
      <c r="M141" s="566">
        <v>0</v>
      </c>
      <c r="N141" s="567"/>
      <c r="O141" s="15">
        <v>0</v>
      </c>
      <c r="P141" s="537">
        <f>SUM(G141:M141)-MIN(G141:M141)+O141</f>
        <v>0</v>
      </c>
      <c r="Q141" s="538"/>
      <c r="R141" s="13"/>
      <c r="S141" s="9"/>
      <c r="T141" s="352" t="s">
        <v>156</v>
      </c>
      <c r="U141" s="687"/>
      <c r="V141" s="688"/>
      <c r="W141"/>
      <c r="X141"/>
      <c r="Y141"/>
    </row>
    <row r="142" spans="1:26" ht="15.75" customHeight="1">
      <c r="A142" s="576" t="s">
        <v>36</v>
      </c>
      <c r="B142" s="577"/>
      <c r="C142" s="577"/>
      <c r="D142" s="577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8"/>
      <c r="W142"/>
      <c r="X142"/>
      <c r="Y142"/>
      <c r="Z142"/>
    </row>
    <row r="143" spans="1:26" ht="20.25" customHeight="1" thickBot="1">
      <c r="A143" s="582" t="s">
        <v>32</v>
      </c>
      <c r="B143" s="583"/>
      <c r="C143" s="583"/>
      <c r="D143" s="583"/>
      <c r="E143" s="583"/>
      <c r="F143" s="583"/>
      <c r="G143" s="583"/>
      <c r="H143" s="583"/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4"/>
      <c r="W143"/>
      <c r="X143"/>
      <c r="Y143"/>
      <c r="Z143"/>
    </row>
    <row r="144" spans="1:26" ht="13.5" thickBot="1">
      <c r="A144" s="589"/>
      <c r="B144" s="590"/>
      <c r="C144" s="590"/>
      <c r="D144" s="590"/>
      <c r="E144" s="590"/>
      <c r="F144" s="590"/>
      <c r="G144" s="590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  <c r="T144" s="590"/>
      <c r="U144" s="590"/>
      <c r="V144" s="590"/>
      <c r="W144"/>
      <c r="X144"/>
      <c r="Y144"/>
      <c r="Z144"/>
    </row>
    <row r="145" spans="1:22" ht="27" customHeight="1">
      <c r="A145" s="94" t="s">
        <v>3</v>
      </c>
      <c r="B145" s="132">
        <f>+teams!D80</f>
        <v>0</v>
      </c>
      <c r="C145" s="95"/>
      <c r="D145" s="95"/>
      <c r="E145" s="95"/>
      <c r="F145" s="96"/>
      <c r="G145" s="97"/>
      <c r="H145" s="98" t="s">
        <v>26</v>
      </c>
      <c r="I145" s="109">
        <f>+teams!C80</f>
        <v>14</v>
      </c>
      <c r="J145" s="136"/>
      <c r="K145" s="98" t="s">
        <v>20</v>
      </c>
      <c r="L145" s="505" t="str">
        <f>+teams!A80</f>
        <v>Senior D</v>
      </c>
      <c r="M145" s="506"/>
      <c r="N145" s="137"/>
      <c r="O145" s="100" t="s">
        <v>22</v>
      </c>
      <c r="P145" s="135" t="str">
        <f>+teams!B80</f>
        <v>A</v>
      </c>
      <c r="Q145" s="101"/>
      <c r="R145" s="101"/>
      <c r="S145" s="101"/>
      <c r="T145" s="101"/>
      <c r="U145" s="101"/>
      <c r="V145" s="155"/>
    </row>
    <row r="146" spans="1:22" ht="12.75">
      <c r="A146" s="102"/>
      <c r="B146" s="86"/>
      <c r="C146" s="86"/>
      <c r="D146" s="86"/>
      <c r="E146" s="86"/>
      <c r="F146" s="86"/>
      <c r="G146" s="86"/>
      <c r="H146" s="86"/>
      <c r="I146" s="87"/>
      <c r="J146" s="87"/>
      <c r="K146" s="88"/>
      <c r="L146" s="87"/>
      <c r="M146" s="89"/>
      <c r="N146" s="89"/>
      <c r="O146" s="90"/>
      <c r="P146" s="92"/>
      <c r="Q146" s="93"/>
      <c r="R146" s="93"/>
      <c r="S146" s="93"/>
      <c r="T146" s="93"/>
      <c r="U146" s="93"/>
      <c r="V146" s="156"/>
    </row>
    <row r="147" spans="1:22" ht="12.75">
      <c r="A147" s="507"/>
      <c r="B147" s="508"/>
      <c r="C147" s="508"/>
      <c r="D147" s="508"/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9"/>
    </row>
    <row r="148" spans="1:22" ht="20.25" customHeight="1">
      <c r="A148" s="510" t="s">
        <v>1</v>
      </c>
      <c r="B148" s="511"/>
      <c r="C148" s="511"/>
      <c r="D148" s="511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  <c r="Q148" s="511"/>
      <c r="R148" s="511"/>
      <c r="S148" s="511"/>
      <c r="T148" s="511"/>
      <c r="U148" s="511"/>
      <c r="V148" s="512"/>
    </row>
    <row r="149" spans="1:22" ht="20.25" customHeight="1">
      <c r="A149" s="513" t="s">
        <v>0</v>
      </c>
      <c r="B149" s="515" t="s">
        <v>21</v>
      </c>
      <c r="C149" s="517" t="s">
        <v>4</v>
      </c>
      <c r="D149" s="518"/>
      <c r="E149" s="519"/>
      <c r="F149" s="515" t="s">
        <v>125</v>
      </c>
      <c r="H149" s="62" t="s">
        <v>61</v>
      </c>
      <c r="J149" s="62" t="s">
        <v>62</v>
      </c>
      <c r="L149" s="62" t="s">
        <v>63</v>
      </c>
      <c r="N149" s="62" t="s">
        <v>98</v>
      </c>
      <c r="P149" s="62" t="s">
        <v>99</v>
      </c>
      <c r="Q149" s="525" t="s">
        <v>86</v>
      </c>
      <c r="R149" s="526"/>
      <c r="S149" s="527"/>
      <c r="T149" s="2" t="s">
        <v>6</v>
      </c>
      <c r="U149" s="91"/>
      <c r="V149" s="157" t="s">
        <v>19</v>
      </c>
    </row>
    <row r="150" spans="1:22" ht="20.25" customHeight="1">
      <c r="A150" s="514"/>
      <c r="B150" s="516"/>
      <c r="C150" s="520"/>
      <c r="D150" s="508"/>
      <c r="E150" s="521"/>
      <c r="F150" s="523"/>
      <c r="H150" s="62"/>
      <c r="J150" s="62"/>
      <c r="L150" s="62"/>
      <c r="N150" s="62"/>
      <c r="P150" s="62"/>
      <c r="Q150" s="62">
        <v>1</v>
      </c>
      <c r="R150" s="62">
        <v>2</v>
      </c>
      <c r="S150" s="62">
        <v>3</v>
      </c>
      <c r="T150" s="3"/>
      <c r="U150" s="91"/>
      <c r="V150" s="158" t="s">
        <v>7</v>
      </c>
    </row>
    <row r="151" spans="1:22" ht="20.25" customHeight="1">
      <c r="A151" s="105">
        <f>+teams!G80</f>
        <v>0</v>
      </c>
      <c r="B151" s="4">
        <f>+teams!E80</f>
        <v>0</v>
      </c>
      <c r="C151" s="528">
        <f>+teams!I80</f>
        <v>0</v>
      </c>
      <c r="D151" s="529"/>
      <c r="E151" s="530"/>
      <c r="F151" s="110">
        <v>0</v>
      </c>
      <c r="G151" s="111"/>
      <c r="H151" s="191">
        <v>0</v>
      </c>
      <c r="J151" s="191">
        <v>0</v>
      </c>
      <c r="L151" s="191">
        <v>0</v>
      </c>
      <c r="N151" s="191">
        <v>0</v>
      </c>
      <c r="P151" s="191">
        <v>0</v>
      </c>
      <c r="Q151" s="142"/>
      <c r="R151" s="142"/>
      <c r="S151" s="142"/>
      <c r="T151" s="110">
        <v>0</v>
      </c>
      <c r="U151" s="91"/>
      <c r="V151" s="159" t="s">
        <v>8</v>
      </c>
    </row>
    <row r="152" spans="1:22" ht="20.25" customHeight="1">
      <c r="A152" s="105">
        <f>+teams!G81</f>
        <v>0</v>
      </c>
      <c r="B152" s="4">
        <f>+teams!E81</f>
        <v>0</v>
      </c>
      <c r="C152" s="528">
        <f>+teams!I81</f>
        <v>0</v>
      </c>
      <c r="D152" s="529"/>
      <c r="E152" s="530"/>
      <c r="F152" s="22">
        <v>0</v>
      </c>
      <c r="G152" s="91"/>
      <c r="H152" s="192">
        <v>0</v>
      </c>
      <c r="J152" s="192">
        <v>0</v>
      </c>
      <c r="L152" s="192">
        <v>0</v>
      </c>
      <c r="N152" s="192">
        <v>0</v>
      </c>
      <c r="P152" s="192">
        <v>0</v>
      </c>
      <c r="Q152" s="143"/>
      <c r="R152" s="143"/>
      <c r="S152" s="143"/>
      <c r="T152" s="110">
        <v>0</v>
      </c>
      <c r="U152" s="91"/>
      <c r="V152" s="159" t="s">
        <v>7</v>
      </c>
    </row>
    <row r="153" spans="1:22" ht="20.25" customHeight="1">
      <c r="A153" s="105">
        <f>+teams!G82</f>
        <v>0</v>
      </c>
      <c r="B153" s="4">
        <f>+teams!E82</f>
        <v>0</v>
      </c>
      <c r="C153" s="528">
        <f>+teams!I82</f>
        <v>0</v>
      </c>
      <c r="D153" s="529"/>
      <c r="E153" s="530"/>
      <c r="F153" s="22">
        <v>0</v>
      </c>
      <c r="G153" s="91"/>
      <c r="H153" s="192">
        <v>0</v>
      </c>
      <c r="J153" s="192">
        <v>0</v>
      </c>
      <c r="L153" s="192">
        <v>0</v>
      </c>
      <c r="N153" s="192">
        <v>0</v>
      </c>
      <c r="P153" s="192">
        <v>0</v>
      </c>
      <c r="Q153" s="143"/>
      <c r="R153" s="143"/>
      <c r="S153" s="143"/>
      <c r="T153" s="110">
        <v>0</v>
      </c>
      <c r="U153" s="91"/>
      <c r="V153" s="159" t="s">
        <v>9</v>
      </c>
    </row>
    <row r="154" spans="1:22" ht="20.25" customHeight="1">
      <c r="A154" s="105">
        <f>+teams!G83</f>
        <v>0</v>
      </c>
      <c r="B154" s="4">
        <f>+teams!E83</f>
        <v>0</v>
      </c>
      <c r="C154" s="528">
        <f>+teams!I83</f>
        <v>0</v>
      </c>
      <c r="D154" s="529"/>
      <c r="E154" s="530"/>
      <c r="F154" s="22">
        <v>0</v>
      </c>
      <c r="G154" s="91"/>
      <c r="H154" s="192">
        <v>0</v>
      </c>
      <c r="J154" s="192">
        <v>0</v>
      </c>
      <c r="L154" s="192">
        <v>0</v>
      </c>
      <c r="N154" s="192">
        <v>0</v>
      </c>
      <c r="P154" s="192">
        <v>0</v>
      </c>
      <c r="Q154" s="144"/>
      <c r="R154" s="144"/>
      <c r="S154" s="144"/>
      <c r="T154" s="110">
        <v>0</v>
      </c>
      <c r="U154" s="91"/>
      <c r="V154" s="159" t="s">
        <v>10</v>
      </c>
    </row>
    <row r="155" spans="1:22" ht="12.75">
      <c r="A155" s="484" t="s">
        <v>11</v>
      </c>
      <c r="B155" s="485"/>
      <c r="C155" s="485"/>
      <c r="D155" s="485"/>
      <c r="E155" s="486"/>
      <c r="F155" s="145">
        <f>SUM(F151:F154)</f>
        <v>0</v>
      </c>
      <c r="H155" s="193">
        <f>SUM(H151:H154)-MIN(H151:H154)</f>
        <v>0</v>
      </c>
      <c r="J155" s="193">
        <f>SUM(J151:J154)-MIN(J151:J154)</f>
        <v>0</v>
      </c>
      <c r="L155" s="193">
        <f>SUM(L151:L154)-MIN(L151:L154)</f>
        <v>0</v>
      </c>
      <c r="N155" s="193">
        <f>SUM(N151:N154)-MIN(N151:N154)</f>
        <v>0</v>
      </c>
      <c r="P155" s="193">
        <f>SUM(P151:P154)-MIN(P151:P154)</f>
        <v>0</v>
      </c>
      <c r="Q155" s="112">
        <v>0</v>
      </c>
      <c r="R155" s="112">
        <f>SUM(R151:R154)</f>
        <v>0</v>
      </c>
      <c r="S155" s="112">
        <f>SUM(S151:S154)</f>
        <v>0</v>
      </c>
      <c r="T155" s="145">
        <f>SUM(T151:T154)</f>
        <v>0</v>
      </c>
      <c r="U155" s="91"/>
      <c r="V155" s="160">
        <f>SUM(F155:T155)</f>
        <v>0</v>
      </c>
    </row>
    <row r="156" spans="1:22" ht="12.75">
      <c r="A156" s="488"/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8"/>
      <c r="R156" s="518"/>
      <c r="S156" s="518"/>
      <c r="T156" s="518"/>
      <c r="U156" s="518"/>
      <c r="V156" s="489"/>
    </row>
    <row r="157" spans="1:22" ht="20.25" customHeight="1">
      <c r="A157" s="510" t="s">
        <v>15</v>
      </c>
      <c r="B157" s="479"/>
      <c r="C157" s="479"/>
      <c r="D157" s="479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480"/>
      <c r="U157" s="26"/>
      <c r="V157" s="161"/>
    </row>
    <row r="158" spans="1:22" ht="13.5" thickBot="1">
      <c r="A158" s="481" t="s">
        <v>0</v>
      </c>
      <c r="B158" s="476" t="s">
        <v>21</v>
      </c>
      <c r="C158" s="477" t="s">
        <v>4</v>
      </c>
      <c r="D158" s="478"/>
      <c r="E158" s="475"/>
      <c r="F158" s="472" t="s">
        <v>34</v>
      </c>
      <c r="G158" s="522" t="s">
        <v>5</v>
      </c>
      <c r="H158" s="691">
        <f>stall1</f>
        <v>0</v>
      </c>
      <c r="I158" s="692"/>
      <c r="J158" s="691">
        <f>stall2</f>
        <v>0</v>
      </c>
      <c r="K158" s="692"/>
      <c r="L158" s="691">
        <f>stall3</f>
        <v>0</v>
      </c>
      <c r="M158" s="692"/>
      <c r="N158" s="691">
        <f>stall4</f>
        <v>0</v>
      </c>
      <c r="O158" s="692"/>
      <c r="P158" s="474">
        <f>stall5</f>
        <v>0</v>
      </c>
      <c r="Q158" s="470"/>
      <c r="R158" s="465" t="s">
        <v>6</v>
      </c>
      <c r="S158" s="517" t="s">
        <v>18</v>
      </c>
      <c r="T158" s="519"/>
      <c r="U158" s="148"/>
      <c r="V158" s="162"/>
    </row>
    <row r="159" spans="1:27" ht="21.75" customHeight="1" thickBot="1">
      <c r="A159" s="514"/>
      <c r="B159" s="516"/>
      <c r="C159" s="520"/>
      <c r="D159" s="508"/>
      <c r="E159" s="521"/>
      <c r="F159" s="473"/>
      <c r="G159" s="523"/>
      <c r="H159" s="693"/>
      <c r="I159" s="694"/>
      <c r="J159" s="693"/>
      <c r="K159" s="694"/>
      <c r="L159" s="693"/>
      <c r="M159" s="694"/>
      <c r="N159" s="693"/>
      <c r="O159" s="694"/>
      <c r="P159" s="471"/>
      <c r="Q159" s="464"/>
      <c r="R159" s="466"/>
      <c r="S159" s="477"/>
      <c r="T159" s="475"/>
      <c r="U159" s="91"/>
      <c r="V159" s="103"/>
      <c r="W159" s="168" t="s">
        <v>77</v>
      </c>
      <c r="X159" s="133" t="s">
        <v>4</v>
      </c>
      <c r="Y159" s="150" t="s">
        <v>78</v>
      </c>
      <c r="Z159" s="151" t="s">
        <v>76</v>
      </c>
      <c r="AA159" s="291" t="s">
        <v>130</v>
      </c>
    </row>
    <row r="160" spans="1:27" ht="20.25" customHeight="1">
      <c r="A160" s="106">
        <f aca="true" t="shared" si="8" ref="A160:C163">(A151)</f>
        <v>0</v>
      </c>
      <c r="B160" s="14">
        <f t="shared" si="8"/>
        <v>0</v>
      </c>
      <c r="C160" s="467">
        <f t="shared" si="8"/>
        <v>0</v>
      </c>
      <c r="D160" s="468"/>
      <c r="E160" s="469"/>
      <c r="F160" s="33" t="s">
        <v>35</v>
      </c>
      <c r="G160" s="22">
        <v>0</v>
      </c>
      <c r="H160" s="462">
        <v>0</v>
      </c>
      <c r="I160" s="463"/>
      <c r="J160" s="462">
        <v>0</v>
      </c>
      <c r="K160" s="463"/>
      <c r="L160" s="462">
        <v>0</v>
      </c>
      <c r="M160" s="463"/>
      <c r="N160" s="462">
        <v>0</v>
      </c>
      <c r="O160" s="463"/>
      <c r="P160" s="462">
        <v>0</v>
      </c>
      <c r="Q160" s="463"/>
      <c r="R160" s="110">
        <v>0</v>
      </c>
      <c r="S160" s="460" t="s">
        <v>7</v>
      </c>
      <c r="T160" s="461"/>
      <c r="U160" s="91"/>
      <c r="V160" s="103"/>
      <c r="W160" s="169">
        <f aca="true" t="shared" si="9" ref="W160:X163">+B160</f>
        <v>0</v>
      </c>
      <c r="X160" s="141">
        <f t="shared" si="9"/>
        <v>0</v>
      </c>
      <c r="Y160" s="75">
        <f>+teams!H80</f>
        <v>0</v>
      </c>
      <c r="Z160" s="134">
        <f>SUM(F151:O151,T151,G160:R160,G$137,G$141)</f>
        <v>0</v>
      </c>
      <c r="AA160" s="217">
        <f>+G173</f>
        <v>0</v>
      </c>
    </row>
    <row r="161" spans="1:27" ht="20.25" customHeight="1">
      <c r="A161" s="106">
        <f t="shared" si="8"/>
        <v>0</v>
      </c>
      <c r="B161" s="14">
        <f t="shared" si="8"/>
        <v>0</v>
      </c>
      <c r="C161" s="448">
        <f t="shared" si="8"/>
        <v>0</v>
      </c>
      <c r="D161" s="449"/>
      <c r="E161" s="413"/>
      <c r="F161" s="33" t="s">
        <v>35</v>
      </c>
      <c r="G161" s="22">
        <v>0</v>
      </c>
      <c r="H161" s="531">
        <v>0</v>
      </c>
      <c r="I161" s="532"/>
      <c r="J161" s="531">
        <v>0</v>
      </c>
      <c r="K161" s="532"/>
      <c r="L161" s="531">
        <v>0</v>
      </c>
      <c r="M161" s="532"/>
      <c r="N161" s="531">
        <v>0</v>
      </c>
      <c r="O161" s="532"/>
      <c r="P161" s="531">
        <v>0</v>
      </c>
      <c r="Q161" s="532"/>
      <c r="R161" s="22">
        <v>0</v>
      </c>
      <c r="S161" s="460" t="s">
        <v>8</v>
      </c>
      <c r="T161" s="461"/>
      <c r="U161" s="91"/>
      <c r="V161" s="103"/>
      <c r="W161" s="169">
        <f t="shared" si="9"/>
        <v>0</v>
      </c>
      <c r="X161" s="141">
        <f t="shared" si="9"/>
        <v>0</v>
      </c>
      <c r="Y161" s="75">
        <f>+teams!H81</f>
        <v>0</v>
      </c>
      <c r="Z161" s="134">
        <f>SUM(F152:O152,T152,G161:R161,I$137,I$141)</f>
        <v>0</v>
      </c>
      <c r="AA161" s="217">
        <f>+I173</f>
        <v>0</v>
      </c>
    </row>
    <row r="162" spans="1:27" ht="20.25" customHeight="1">
      <c r="A162" s="106">
        <f t="shared" si="8"/>
        <v>0</v>
      </c>
      <c r="B162" s="14">
        <f t="shared" si="8"/>
        <v>0</v>
      </c>
      <c r="C162" s="448">
        <f t="shared" si="8"/>
        <v>0</v>
      </c>
      <c r="D162" s="449"/>
      <c r="E162" s="413"/>
      <c r="F162" s="33" t="s">
        <v>35</v>
      </c>
      <c r="G162" s="22">
        <v>0</v>
      </c>
      <c r="H162" s="531">
        <v>0</v>
      </c>
      <c r="I162" s="532"/>
      <c r="J162" s="531">
        <v>0</v>
      </c>
      <c r="K162" s="532"/>
      <c r="L162" s="531">
        <v>0</v>
      </c>
      <c r="M162" s="532"/>
      <c r="N162" s="531">
        <v>0</v>
      </c>
      <c r="O162" s="532"/>
      <c r="P162" s="531">
        <v>0</v>
      </c>
      <c r="Q162" s="532"/>
      <c r="R162" s="22">
        <v>0</v>
      </c>
      <c r="S162" s="460" t="s">
        <v>7</v>
      </c>
      <c r="T162" s="461"/>
      <c r="U162" s="91"/>
      <c r="V162" s="103"/>
      <c r="W162" s="169">
        <f t="shared" si="9"/>
        <v>0</v>
      </c>
      <c r="X162" s="141">
        <f t="shared" si="9"/>
        <v>0</v>
      </c>
      <c r="Y162" s="75">
        <f>+teams!H82</f>
        <v>0</v>
      </c>
      <c r="Z162" s="134">
        <f>SUM(F153:O153,T153,G162:R162,K$137,K$141)</f>
        <v>0</v>
      </c>
      <c r="AA162" s="217">
        <f>+K173</f>
        <v>0</v>
      </c>
    </row>
    <row r="163" spans="1:27" ht="20.25" customHeight="1" thickBot="1">
      <c r="A163" s="106">
        <f t="shared" si="8"/>
        <v>0</v>
      </c>
      <c r="B163" s="14">
        <f t="shared" si="8"/>
        <v>0</v>
      </c>
      <c r="C163" s="448">
        <f t="shared" si="8"/>
        <v>0</v>
      </c>
      <c r="D163" s="449"/>
      <c r="E163" s="413"/>
      <c r="F163" s="33" t="s">
        <v>35</v>
      </c>
      <c r="G163" s="110">
        <v>0</v>
      </c>
      <c r="H163" s="531">
        <v>0</v>
      </c>
      <c r="I163" s="532"/>
      <c r="J163" s="531">
        <v>0</v>
      </c>
      <c r="K163" s="532"/>
      <c r="L163" s="531">
        <v>0</v>
      </c>
      <c r="M163" s="532"/>
      <c r="N163" s="531">
        <v>0</v>
      </c>
      <c r="O163" s="532"/>
      <c r="P163" s="531">
        <v>0</v>
      </c>
      <c r="Q163" s="532"/>
      <c r="R163" s="22">
        <v>0</v>
      </c>
      <c r="S163" s="460" t="s">
        <v>9</v>
      </c>
      <c r="T163" s="461"/>
      <c r="U163" s="91"/>
      <c r="V163" s="103"/>
      <c r="W163" s="170">
        <f t="shared" si="9"/>
        <v>0</v>
      </c>
      <c r="X163" s="152">
        <f t="shared" si="9"/>
        <v>0</v>
      </c>
      <c r="Y163" s="75">
        <f>+teams!H83</f>
        <v>0</v>
      </c>
      <c r="Z163" s="134">
        <f>SUM(F154:O154,T154,G163:R163,M$137,M$141)</f>
        <v>0</v>
      </c>
      <c r="AA163" s="217">
        <f>+M173</f>
        <v>0</v>
      </c>
    </row>
    <row r="164" spans="1:22" ht="20.25" customHeight="1">
      <c r="A164" s="484" t="s">
        <v>16</v>
      </c>
      <c r="B164" s="485"/>
      <c r="C164" s="485"/>
      <c r="D164" s="485"/>
      <c r="E164" s="486"/>
      <c r="F164" s="32"/>
      <c r="G164" s="32"/>
      <c r="H164" s="531">
        <v>0</v>
      </c>
      <c r="I164" s="532"/>
      <c r="J164" s="531">
        <v>0</v>
      </c>
      <c r="K164" s="532"/>
      <c r="L164" s="531">
        <v>0</v>
      </c>
      <c r="M164" s="532"/>
      <c r="N164" s="531">
        <v>0</v>
      </c>
      <c r="O164" s="532"/>
      <c r="P164" s="531">
        <v>0</v>
      </c>
      <c r="Q164" s="532"/>
      <c r="R164" s="32"/>
      <c r="S164" s="533" t="s">
        <v>10</v>
      </c>
      <c r="T164" s="534"/>
      <c r="U164" s="149"/>
      <c r="V164" s="163"/>
    </row>
    <row r="165" spans="1:22" ht="20.25" customHeight="1">
      <c r="A165" s="484" t="s">
        <v>11</v>
      </c>
      <c r="B165" s="485"/>
      <c r="C165" s="485"/>
      <c r="D165" s="485"/>
      <c r="E165" s="486"/>
      <c r="F165" s="32"/>
      <c r="G165" s="23">
        <f>SUM(G160:G163)</f>
        <v>0</v>
      </c>
      <c r="H165" s="535">
        <f>SUM(H160:H163)-MIN(H160:H163)+H164</f>
        <v>0</v>
      </c>
      <c r="I165" s="536">
        <f>SUM(I161:I164)-MIN(I161:I164)</f>
        <v>0</v>
      </c>
      <c r="J165" s="535">
        <f>SUM(J160:J163)-MIN(J160:J163)+J164</f>
        <v>0</v>
      </c>
      <c r="K165" s="536">
        <f>SUM(K161:K164)-MIN(K161:K164)</f>
        <v>0</v>
      </c>
      <c r="L165" s="535">
        <f>SUM(L160:L163)-MIN(L160:L163)+L164</f>
        <v>0</v>
      </c>
      <c r="M165" s="536">
        <f>SUM(M161:M164)-MIN(M161:M164)</f>
        <v>0</v>
      </c>
      <c r="N165" s="535">
        <f>SUM(N160:N163)-MIN(N160:N163)+N164</f>
        <v>0</v>
      </c>
      <c r="O165" s="536">
        <f>SUM(O161:O164)-MIN(O161:O164)</f>
        <v>0</v>
      </c>
      <c r="P165" s="535">
        <f>SUM(P160:P163)-MIN(P160:P163)+P164</f>
        <v>0</v>
      </c>
      <c r="Q165" s="536">
        <f>SUM(Q161:Q164)-MIN(Q161:Q164)</f>
        <v>0</v>
      </c>
      <c r="R165" s="23">
        <f>SUM(R160:R163)</f>
        <v>0</v>
      </c>
      <c r="S165" s="537">
        <f>SUM(G165:R165)</f>
        <v>0</v>
      </c>
      <c r="T165" s="538"/>
      <c r="U165" s="30"/>
      <c r="V165" s="164"/>
    </row>
    <row r="166" spans="1:22" ht="12.75">
      <c r="A166" s="539"/>
      <c r="B166" s="478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540"/>
    </row>
    <row r="167" spans="1:22" ht="20.25" customHeight="1">
      <c r="A167" s="541" t="s">
        <v>31</v>
      </c>
      <c r="B167" s="542"/>
      <c r="C167" s="542"/>
      <c r="D167" s="543"/>
      <c r="E167" s="2" t="s">
        <v>12</v>
      </c>
      <c r="F167" s="2" t="s">
        <v>12</v>
      </c>
      <c r="G167" s="16" t="s">
        <v>12</v>
      </c>
      <c r="H167" s="2" t="s">
        <v>12</v>
      </c>
      <c r="I167" s="16" t="s">
        <v>12</v>
      </c>
      <c r="J167" s="2" t="s">
        <v>12</v>
      </c>
      <c r="K167" s="16" t="s">
        <v>12</v>
      </c>
      <c r="L167" s="16" t="s">
        <v>12</v>
      </c>
      <c r="M167" s="16" t="s">
        <v>12</v>
      </c>
      <c r="N167" s="2" t="s">
        <v>12</v>
      </c>
      <c r="O167" s="522" t="s">
        <v>6</v>
      </c>
      <c r="P167" s="547" t="s">
        <v>29</v>
      </c>
      <c r="Q167" s="548"/>
      <c r="R167" s="19"/>
      <c r="S167" s="6"/>
      <c r="T167" s="6"/>
      <c r="U167" s="6"/>
      <c r="V167" s="162"/>
    </row>
    <row r="168" spans="1:22" ht="21" customHeight="1">
      <c r="A168" s="544"/>
      <c r="B168" s="545"/>
      <c r="C168" s="545"/>
      <c r="D168" s="546"/>
      <c r="E168" s="254">
        <f>'Work Area'!$B$10</f>
        <v>0</v>
      </c>
      <c r="F168" s="254">
        <f>'Work Area'!$C$10</f>
        <v>0</v>
      </c>
      <c r="G168" s="254">
        <f>'Work Area'!$D$10</f>
        <v>0</v>
      </c>
      <c r="H168" s="254">
        <f>'Work Area'!$E$10</f>
        <v>0</v>
      </c>
      <c r="I168" s="254">
        <f>'Work Area'!$F$10</f>
        <v>0</v>
      </c>
      <c r="J168" s="254">
        <f>'Work Area'!$G$10</f>
        <v>0</v>
      </c>
      <c r="K168" s="254">
        <f>'Work Area'!$H$10</f>
        <v>0</v>
      </c>
      <c r="L168" s="254">
        <f>'Work Area'!$I$10</f>
        <v>0</v>
      </c>
      <c r="M168" s="254">
        <f>'Work Area'!$J$10</f>
        <v>0</v>
      </c>
      <c r="N168" s="254">
        <f>'Work Area'!$K$10</f>
        <v>0</v>
      </c>
      <c r="O168" s="523"/>
      <c r="P168" s="549"/>
      <c r="Q168" s="548"/>
      <c r="R168" s="19"/>
      <c r="S168" s="6"/>
      <c r="T168" s="6"/>
      <c r="U168" s="25"/>
      <c r="V168" s="165"/>
    </row>
    <row r="169" spans="1:22" ht="15">
      <c r="A169" s="484" t="s">
        <v>11</v>
      </c>
      <c r="B169" s="485"/>
      <c r="C169" s="485"/>
      <c r="D169" s="486"/>
      <c r="E169" s="110">
        <v>0</v>
      </c>
      <c r="F169" s="110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537">
        <f>SUM(E169:O169)</f>
        <v>0</v>
      </c>
      <c r="Q169" s="538"/>
      <c r="R169" s="20"/>
      <c r="S169" s="8"/>
      <c r="T169" s="17"/>
      <c r="U169" s="25"/>
      <c r="V169" s="165"/>
    </row>
    <row r="170" spans="1:22" ht="12.75">
      <c r="A170" s="550"/>
      <c r="B170" s="551"/>
      <c r="C170" s="551"/>
      <c r="D170" s="551"/>
      <c r="E170" s="551"/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  <c r="Q170" s="551"/>
      <c r="R170" s="6"/>
      <c r="S170" s="6"/>
      <c r="T170" s="6"/>
      <c r="U170" s="552" t="s">
        <v>13</v>
      </c>
      <c r="V170" s="553"/>
    </row>
    <row r="171" spans="1:22" ht="12" customHeight="1">
      <c r="A171" s="541" t="s">
        <v>24</v>
      </c>
      <c r="B171" s="542"/>
      <c r="C171" s="542"/>
      <c r="D171" s="542"/>
      <c r="E171" s="542"/>
      <c r="F171" s="543"/>
      <c r="G171" s="556">
        <f>(C151)</f>
        <v>0</v>
      </c>
      <c r="H171" s="557"/>
      <c r="I171" s="560">
        <f>(C152)</f>
        <v>0</v>
      </c>
      <c r="J171" s="561"/>
      <c r="K171" s="560">
        <f>(C153)</f>
        <v>0</v>
      </c>
      <c r="L171" s="561"/>
      <c r="M171" s="560">
        <f>(C154)</f>
        <v>0</v>
      </c>
      <c r="N171" s="561"/>
      <c r="O171" s="522" t="s">
        <v>6</v>
      </c>
      <c r="P171" s="547" t="s">
        <v>23</v>
      </c>
      <c r="Q171" s="548"/>
      <c r="R171" s="8"/>
      <c r="S171" s="6"/>
      <c r="T171" s="6"/>
      <c r="U171" s="552"/>
      <c r="V171" s="553"/>
    </row>
    <row r="172" spans="1:22" ht="20.25" customHeight="1">
      <c r="A172" s="544"/>
      <c r="B172" s="545"/>
      <c r="C172" s="545"/>
      <c r="D172" s="545"/>
      <c r="E172" s="545"/>
      <c r="F172" s="546"/>
      <c r="G172" s="558"/>
      <c r="H172" s="559"/>
      <c r="I172" s="562"/>
      <c r="J172" s="563"/>
      <c r="K172" s="562"/>
      <c r="L172" s="563"/>
      <c r="M172" s="562"/>
      <c r="N172" s="563"/>
      <c r="O172" s="523"/>
      <c r="P172" s="549"/>
      <c r="Q172" s="548"/>
      <c r="R172" s="8"/>
      <c r="S172" s="6"/>
      <c r="T172" s="6"/>
      <c r="U172" s="554"/>
      <c r="V172" s="555"/>
    </row>
    <row r="173" spans="1:22" ht="20.25" customHeight="1">
      <c r="A173" s="484" t="s">
        <v>11</v>
      </c>
      <c r="B173" s="485"/>
      <c r="C173" s="485"/>
      <c r="D173" s="485"/>
      <c r="E173" s="485"/>
      <c r="F173" s="486"/>
      <c r="G173" s="564">
        <v>0</v>
      </c>
      <c r="H173" s="565"/>
      <c r="I173" s="566">
        <v>0</v>
      </c>
      <c r="J173" s="567"/>
      <c r="K173" s="566">
        <v>0</v>
      </c>
      <c r="L173" s="567"/>
      <c r="M173" s="566">
        <v>0</v>
      </c>
      <c r="N173" s="567"/>
      <c r="O173" s="15">
        <v>0</v>
      </c>
      <c r="P173" s="537">
        <f>SUM(G173:M173)-MIN(G173:M173)+O173</f>
        <v>0</v>
      </c>
      <c r="Q173" s="538"/>
      <c r="R173" s="91"/>
      <c r="S173" s="9"/>
      <c r="T173" s="8"/>
      <c r="U173" s="568" t="s">
        <v>14</v>
      </c>
      <c r="V173" s="569"/>
    </row>
    <row r="174" spans="1:22" ht="12.75">
      <c r="A174" s="550"/>
      <c r="B174" s="551"/>
      <c r="C174" s="551"/>
      <c r="D174" s="551"/>
      <c r="E174" s="551"/>
      <c r="F174" s="551"/>
      <c r="G174" s="551"/>
      <c r="H174" s="551"/>
      <c r="I174" s="551"/>
      <c r="J174" s="551"/>
      <c r="K174" s="551"/>
      <c r="L174" s="551"/>
      <c r="M174" s="551"/>
      <c r="N174" s="551"/>
      <c r="O174" s="551"/>
      <c r="P174" s="551"/>
      <c r="Q174" s="551"/>
      <c r="R174" s="6"/>
      <c r="S174" s="6"/>
      <c r="T174" s="6"/>
      <c r="U174" s="570"/>
      <c r="V174" s="571"/>
    </row>
    <row r="175" spans="1:22" ht="12" customHeight="1">
      <c r="A175" s="541" t="s">
        <v>27</v>
      </c>
      <c r="B175" s="542"/>
      <c r="C175" s="542"/>
      <c r="D175" s="542"/>
      <c r="E175" s="542"/>
      <c r="F175" s="543"/>
      <c r="G175" s="556">
        <f>(C151)</f>
        <v>0</v>
      </c>
      <c r="H175" s="557"/>
      <c r="I175" s="560">
        <f>(C152)</f>
        <v>0</v>
      </c>
      <c r="J175" s="561"/>
      <c r="K175" s="560">
        <f>(C153)</f>
        <v>0</v>
      </c>
      <c r="L175" s="561"/>
      <c r="M175" s="560">
        <f>(C154)</f>
        <v>0</v>
      </c>
      <c r="N175" s="561"/>
      <c r="O175" s="522" t="s">
        <v>6</v>
      </c>
      <c r="P175" s="547" t="s">
        <v>25</v>
      </c>
      <c r="Q175" s="548"/>
      <c r="R175" s="12"/>
      <c r="S175" s="6"/>
      <c r="T175" s="6"/>
      <c r="U175" s="570"/>
      <c r="V175" s="571"/>
    </row>
    <row r="176" spans="1:22" ht="20.25" customHeight="1">
      <c r="A176" s="544"/>
      <c r="B176" s="545"/>
      <c r="C176" s="545"/>
      <c r="D176" s="545"/>
      <c r="E176" s="545"/>
      <c r="F176" s="546"/>
      <c r="G176" s="558"/>
      <c r="H176" s="559"/>
      <c r="I176" s="562"/>
      <c r="J176" s="563"/>
      <c r="K176" s="562"/>
      <c r="L176" s="563"/>
      <c r="M176" s="562"/>
      <c r="N176" s="563"/>
      <c r="O176" s="523"/>
      <c r="P176" s="549"/>
      <c r="Q176" s="548"/>
      <c r="R176" s="12"/>
      <c r="S176" s="6"/>
      <c r="T176" s="6"/>
      <c r="U176" s="685">
        <f>SUM(V155+S165+P169+P173+P177)</f>
        <v>0</v>
      </c>
      <c r="V176" s="686"/>
    </row>
    <row r="177" spans="1:22" ht="20.25" customHeight="1">
      <c r="A177" s="484" t="s">
        <v>11</v>
      </c>
      <c r="B177" s="485"/>
      <c r="C177" s="485"/>
      <c r="D177" s="485"/>
      <c r="E177" s="485"/>
      <c r="F177" s="486"/>
      <c r="G177" s="564">
        <v>0</v>
      </c>
      <c r="H177" s="565"/>
      <c r="I177" s="566">
        <v>0</v>
      </c>
      <c r="J177" s="567"/>
      <c r="K177" s="566">
        <v>0</v>
      </c>
      <c r="L177" s="567"/>
      <c r="M177" s="566">
        <v>0</v>
      </c>
      <c r="N177" s="567"/>
      <c r="O177" s="15">
        <v>0</v>
      </c>
      <c r="P177" s="537">
        <f>SUM(G177:M177)-MIN(G177:M177)+O177</f>
        <v>0</v>
      </c>
      <c r="Q177" s="538"/>
      <c r="R177" s="13"/>
      <c r="S177" s="9"/>
      <c r="T177" s="352" t="s">
        <v>156</v>
      </c>
      <c r="U177" s="687"/>
      <c r="V177" s="688"/>
    </row>
    <row r="178" spans="1:22" ht="20.25" customHeight="1">
      <c r="A178" s="576" t="s">
        <v>36</v>
      </c>
      <c r="B178" s="577"/>
      <c r="C178" s="577"/>
      <c r="D178" s="577"/>
      <c r="E178" s="577"/>
      <c r="F178" s="577"/>
      <c r="G178" s="577"/>
      <c r="H178" s="577"/>
      <c r="I178" s="577"/>
      <c r="J178" s="577"/>
      <c r="K178" s="577"/>
      <c r="L178" s="577"/>
      <c r="M178" s="577"/>
      <c r="N178" s="577"/>
      <c r="O178" s="577"/>
      <c r="P178" s="577"/>
      <c r="Q178" s="577"/>
      <c r="R178" s="577"/>
      <c r="S178" s="577"/>
      <c r="T178" s="577"/>
      <c r="U178" s="577"/>
      <c r="V178" s="578"/>
    </row>
    <row r="179" spans="1:22" ht="20.25" customHeight="1">
      <c r="A179" s="576" t="s">
        <v>32</v>
      </c>
      <c r="B179" s="577"/>
      <c r="C179" s="577"/>
      <c r="D179" s="577"/>
      <c r="E179" s="577"/>
      <c r="F179" s="577"/>
      <c r="G179" s="577"/>
      <c r="H179" s="577"/>
      <c r="I179" s="577"/>
      <c r="J179" s="577"/>
      <c r="K179" s="577"/>
      <c r="L179" s="577"/>
      <c r="M179" s="577"/>
      <c r="N179" s="577"/>
      <c r="O179" s="577"/>
      <c r="P179" s="577"/>
      <c r="Q179" s="577"/>
      <c r="R179" s="577"/>
      <c r="S179" s="577"/>
      <c r="T179" s="577"/>
      <c r="U179" s="577"/>
      <c r="V179" s="578"/>
    </row>
    <row r="180" spans="1:22" ht="13.5" thickBot="1">
      <c r="A180" s="695"/>
      <c r="B180" s="696"/>
      <c r="C180" s="696"/>
      <c r="D180" s="696"/>
      <c r="E180" s="696"/>
      <c r="F180" s="696"/>
      <c r="G180" s="696"/>
      <c r="H180" s="696"/>
      <c r="I180" s="696"/>
      <c r="J180" s="696"/>
      <c r="K180" s="696"/>
      <c r="L180" s="696"/>
      <c r="M180" s="696"/>
      <c r="N180" s="696"/>
      <c r="O180" s="696"/>
      <c r="P180" s="696"/>
      <c r="Q180" s="696"/>
      <c r="R180" s="696"/>
      <c r="S180" s="696"/>
      <c r="T180" s="696"/>
      <c r="U180" s="696"/>
      <c r="V180" s="697"/>
    </row>
    <row r="181" spans="1:22" ht="30" customHeight="1">
      <c r="A181" s="94" t="s">
        <v>3</v>
      </c>
      <c r="B181" s="132">
        <f>+teams!D85</f>
        <v>0</v>
      </c>
      <c r="C181" s="95"/>
      <c r="D181" s="95"/>
      <c r="E181" s="95"/>
      <c r="F181" s="96"/>
      <c r="G181" s="97"/>
      <c r="H181" s="98" t="s">
        <v>26</v>
      </c>
      <c r="I181" s="109">
        <f>+teams!C85</f>
        <v>999</v>
      </c>
      <c r="J181" s="136"/>
      <c r="K181" s="98" t="s">
        <v>20</v>
      </c>
      <c r="L181" s="505" t="str">
        <f>+teams!A85</f>
        <v>Senior D</v>
      </c>
      <c r="M181" s="506"/>
      <c r="N181" s="137"/>
      <c r="O181" s="100" t="s">
        <v>22</v>
      </c>
      <c r="P181" s="135" t="str">
        <f>+teams!B85</f>
        <v>A</v>
      </c>
      <c r="Q181" s="101"/>
      <c r="R181" s="101"/>
      <c r="S181" s="101"/>
      <c r="T181" s="101"/>
      <c r="U181" s="101"/>
      <c r="V181" s="155"/>
    </row>
    <row r="182" spans="1:22" ht="12.75">
      <c r="A182" s="102"/>
      <c r="B182" s="86"/>
      <c r="C182" s="86"/>
      <c r="D182" s="86"/>
      <c r="E182" s="86"/>
      <c r="F182" s="86"/>
      <c r="G182" s="86"/>
      <c r="H182" s="86"/>
      <c r="I182" s="87"/>
      <c r="J182" s="87"/>
      <c r="K182" s="88"/>
      <c r="L182" s="87"/>
      <c r="M182" s="89"/>
      <c r="N182" s="89"/>
      <c r="O182" s="90"/>
      <c r="P182" s="92"/>
      <c r="Q182" s="93"/>
      <c r="R182" s="93"/>
      <c r="S182" s="93"/>
      <c r="T182" s="93"/>
      <c r="U182" s="93"/>
      <c r="V182" s="156"/>
    </row>
    <row r="183" spans="1:22" ht="12.75">
      <c r="A183" s="507"/>
      <c r="B183" s="508"/>
      <c r="C183" s="508"/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508"/>
      <c r="O183" s="508"/>
      <c r="P183" s="508"/>
      <c r="Q183" s="508"/>
      <c r="R183" s="508"/>
      <c r="S183" s="508"/>
      <c r="T183" s="508"/>
      <c r="U183" s="508"/>
      <c r="V183" s="509"/>
    </row>
    <row r="184" spans="1:22" ht="20.25" customHeight="1">
      <c r="A184" s="510" t="s">
        <v>1</v>
      </c>
      <c r="B184" s="511"/>
      <c r="C184" s="511"/>
      <c r="D184" s="511"/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1"/>
      <c r="R184" s="511"/>
      <c r="S184" s="511"/>
      <c r="T184" s="511"/>
      <c r="U184" s="511"/>
      <c r="V184" s="512"/>
    </row>
    <row r="185" spans="1:22" ht="20.25" customHeight="1">
      <c r="A185" s="513" t="s">
        <v>0</v>
      </c>
      <c r="B185" s="515" t="s">
        <v>21</v>
      </c>
      <c r="C185" s="517" t="s">
        <v>4</v>
      </c>
      <c r="D185" s="518"/>
      <c r="E185" s="519"/>
      <c r="F185" s="515" t="s">
        <v>125</v>
      </c>
      <c r="H185" s="62" t="s">
        <v>61</v>
      </c>
      <c r="J185" s="62" t="s">
        <v>62</v>
      </c>
      <c r="L185" s="62" t="s">
        <v>63</v>
      </c>
      <c r="N185" s="62" t="s">
        <v>98</v>
      </c>
      <c r="P185" s="62" t="s">
        <v>99</v>
      </c>
      <c r="Q185" s="525" t="s">
        <v>86</v>
      </c>
      <c r="R185" s="526"/>
      <c r="S185" s="527"/>
      <c r="T185" s="2" t="s">
        <v>6</v>
      </c>
      <c r="U185" s="91"/>
      <c r="V185" s="157" t="s">
        <v>19</v>
      </c>
    </row>
    <row r="186" spans="1:22" ht="20.25" customHeight="1">
      <c r="A186" s="514"/>
      <c r="B186" s="516"/>
      <c r="C186" s="520"/>
      <c r="D186" s="508"/>
      <c r="E186" s="521"/>
      <c r="F186" s="523"/>
      <c r="H186" s="62"/>
      <c r="J186" s="62"/>
      <c r="L186" s="62"/>
      <c r="N186" s="62"/>
      <c r="P186" s="62"/>
      <c r="Q186" s="62">
        <v>1</v>
      </c>
      <c r="R186" s="62">
        <v>2</v>
      </c>
      <c r="S186" s="62">
        <v>3</v>
      </c>
      <c r="T186" s="3"/>
      <c r="U186" s="91"/>
      <c r="V186" s="158" t="s">
        <v>7</v>
      </c>
    </row>
    <row r="187" spans="1:22" ht="20.25" customHeight="1">
      <c r="A187" s="105">
        <f>+teams!G85</f>
        <v>0</v>
      </c>
      <c r="B187" s="4">
        <f>+teams!E85</f>
        <v>0</v>
      </c>
      <c r="C187" s="528">
        <f>+teams!I85</f>
        <v>0</v>
      </c>
      <c r="D187" s="529"/>
      <c r="E187" s="530"/>
      <c r="F187" s="110">
        <v>0</v>
      </c>
      <c r="G187" s="111"/>
      <c r="H187" s="191">
        <v>0</v>
      </c>
      <c r="J187" s="191">
        <v>0</v>
      </c>
      <c r="L187" s="191">
        <v>0</v>
      </c>
      <c r="N187" s="191">
        <v>0</v>
      </c>
      <c r="P187" s="191">
        <v>0</v>
      </c>
      <c r="Q187" s="142"/>
      <c r="R187" s="142"/>
      <c r="S187" s="142"/>
      <c r="T187" s="110">
        <v>0</v>
      </c>
      <c r="U187" s="91"/>
      <c r="V187" s="159" t="s">
        <v>8</v>
      </c>
    </row>
    <row r="188" spans="1:22" ht="20.25" customHeight="1">
      <c r="A188" s="105">
        <f>+teams!G86</f>
        <v>0</v>
      </c>
      <c r="B188" s="4">
        <f>+teams!E86</f>
        <v>0</v>
      </c>
      <c r="C188" s="528">
        <f>+teams!I86</f>
        <v>0</v>
      </c>
      <c r="D188" s="529"/>
      <c r="E188" s="530"/>
      <c r="F188" s="22">
        <v>0</v>
      </c>
      <c r="G188" s="91"/>
      <c r="H188" s="192">
        <v>0</v>
      </c>
      <c r="J188" s="192">
        <v>0</v>
      </c>
      <c r="L188" s="192">
        <v>0</v>
      </c>
      <c r="N188" s="192">
        <v>0</v>
      </c>
      <c r="P188" s="192">
        <v>0</v>
      </c>
      <c r="Q188" s="143"/>
      <c r="R188" s="143"/>
      <c r="S188" s="143"/>
      <c r="T188" s="110">
        <v>0</v>
      </c>
      <c r="U188" s="91"/>
      <c r="V188" s="159" t="s">
        <v>7</v>
      </c>
    </row>
    <row r="189" spans="1:22" ht="20.25" customHeight="1">
      <c r="A189" s="105">
        <f>+teams!G87</f>
        <v>0</v>
      </c>
      <c r="B189" s="4">
        <f>+teams!E87</f>
        <v>0</v>
      </c>
      <c r="C189" s="528">
        <f>+teams!I87</f>
        <v>0</v>
      </c>
      <c r="D189" s="529"/>
      <c r="E189" s="530"/>
      <c r="F189" s="22">
        <v>0</v>
      </c>
      <c r="G189" s="91"/>
      <c r="H189" s="192">
        <v>0</v>
      </c>
      <c r="J189" s="192">
        <v>0</v>
      </c>
      <c r="L189" s="192">
        <v>0</v>
      </c>
      <c r="N189" s="192">
        <v>0</v>
      </c>
      <c r="P189" s="192">
        <v>0</v>
      </c>
      <c r="Q189" s="143"/>
      <c r="R189" s="143"/>
      <c r="S189" s="143"/>
      <c r="T189" s="110">
        <v>0</v>
      </c>
      <c r="U189" s="91"/>
      <c r="V189" s="159" t="s">
        <v>9</v>
      </c>
    </row>
    <row r="190" spans="1:22" ht="20.25" customHeight="1">
      <c r="A190" s="105">
        <f>+teams!G88</f>
        <v>0</v>
      </c>
      <c r="B190" s="4">
        <f>+teams!E88</f>
        <v>0</v>
      </c>
      <c r="C190" s="528">
        <f>+teams!I88</f>
        <v>0</v>
      </c>
      <c r="D190" s="529"/>
      <c r="E190" s="530"/>
      <c r="F190" s="22">
        <v>0</v>
      </c>
      <c r="G190" s="91"/>
      <c r="H190" s="192">
        <v>0</v>
      </c>
      <c r="J190" s="192">
        <v>0</v>
      </c>
      <c r="L190" s="192">
        <v>0</v>
      </c>
      <c r="N190" s="192">
        <v>0</v>
      </c>
      <c r="P190" s="192">
        <v>0</v>
      </c>
      <c r="Q190" s="144"/>
      <c r="R190" s="144"/>
      <c r="S190" s="144"/>
      <c r="T190" s="110">
        <v>0</v>
      </c>
      <c r="U190" s="91"/>
      <c r="V190" s="159" t="s">
        <v>10</v>
      </c>
    </row>
    <row r="191" spans="1:22" ht="20.25" customHeight="1">
      <c r="A191" s="484" t="s">
        <v>11</v>
      </c>
      <c r="B191" s="485"/>
      <c r="C191" s="485"/>
      <c r="D191" s="485"/>
      <c r="E191" s="486"/>
      <c r="F191" s="145">
        <f>SUM(F187:F190)</f>
        <v>0</v>
      </c>
      <c r="H191" s="193">
        <f>SUM(H187:H190)-MIN(H187:H190)</f>
        <v>0</v>
      </c>
      <c r="J191" s="193">
        <f>SUM(J187:J190)-MIN(J187:J190)</f>
        <v>0</v>
      </c>
      <c r="L191" s="193">
        <f>SUM(L187:L190)-MIN(L187:L190)</f>
        <v>0</v>
      </c>
      <c r="N191" s="193">
        <f>SUM(N187:N190)-MIN(N187:N190)</f>
        <v>0</v>
      </c>
      <c r="P191" s="193">
        <f>SUM(P187:P190)-MIN(P187:P190)</f>
        <v>0</v>
      </c>
      <c r="Q191" s="112">
        <v>0</v>
      </c>
      <c r="R191" s="112">
        <f>SUM(R187:R190)</f>
        <v>0</v>
      </c>
      <c r="S191" s="112">
        <f>SUM(S187:S190)</f>
        <v>0</v>
      </c>
      <c r="T191" s="145">
        <f>SUM(T187:T190)</f>
        <v>0</v>
      </c>
      <c r="U191" s="91"/>
      <c r="V191" s="160">
        <f>SUM(F191:T191)</f>
        <v>0</v>
      </c>
    </row>
    <row r="192" spans="1:22" ht="20.25" customHeight="1">
      <c r="A192" s="488"/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518"/>
      <c r="P192" s="518"/>
      <c r="Q192" s="518"/>
      <c r="R192" s="518"/>
      <c r="S192" s="518"/>
      <c r="T192" s="518"/>
      <c r="U192" s="518"/>
      <c r="V192" s="489"/>
    </row>
    <row r="193" spans="1:22" ht="20.25" customHeight="1">
      <c r="A193" s="510" t="s">
        <v>15</v>
      </c>
      <c r="B193" s="479"/>
      <c r="C193" s="479"/>
      <c r="D193" s="479"/>
      <c r="E193" s="479"/>
      <c r="F193" s="479"/>
      <c r="G193" s="479"/>
      <c r="H193" s="479"/>
      <c r="I193" s="479"/>
      <c r="J193" s="479"/>
      <c r="K193" s="479"/>
      <c r="L193" s="479"/>
      <c r="M193" s="479"/>
      <c r="N193" s="479"/>
      <c r="O193" s="479"/>
      <c r="P193" s="479"/>
      <c r="Q193" s="479"/>
      <c r="R193" s="479"/>
      <c r="S193" s="479"/>
      <c r="T193" s="480"/>
      <c r="U193" s="26"/>
      <c r="V193" s="161"/>
    </row>
    <row r="194" spans="1:22" ht="20.25" customHeight="1" thickBot="1">
      <c r="A194" s="481" t="s">
        <v>0</v>
      </c>
      <c r="B194" s="476" t="s">
        <v>21</v>
      </c>
      <c r="C194" s="477" t="s">
        <v>4</v>
      </c>
      <c r="D194" s="478"/>
      <c r="E194" s="475"/>
      <c r="F194" s="472" t="s">
        <v>34</v>
      </c>
      <c r="G194" s="522" t="s">
        <v>5</v>
      </c>
      <c r="H194" s="691">
        <f>stall1</f>
        <v>0</v>
      </c>
      <c r="I194" s="692"/>
      <c r="J194" s="691">
        <f>stall2</f>
        <v>0</v>
      </c>
      <c r="K194" s="692"/>
      <c r="L194" s="691">
        <f>stall3</f>
        <v>0</v>
      </c>
      <c r="M194" s="692"/>
      <c r="N194" s="691">
        <f>stall4</f>
        <v>0</v>
      </c>
      <c r="O194" s="692"/>
      <c r="P194" s="474">
        <f>stall5</f>
        <v>0</v>
      </c>
      <c r="Q194" s="470"/>
      <c r="R194" s="465" t="s">
        <v>6</v>
      </c>
      <c r="S194" s="517" t="s">
        <v>18</v>
      </c>
      <c r="T194" s="519"/>
      <c r="U194" s="148"/>
      <c r="V194" s="162"/>
    </row>
    <row r="195" spans="1:27" ht="20.25" customHeight="1" thickBot="1">
      <c r="A195" s="514"/>
      <c r="B195" s="516"/>
      <c r="C195" s="520"/>
      <c r="D195" s="508"/>
      <c r="E195" s="521"/>
      <c r="F195" s="473"/>
      <c r="G195" s="523"/>
      <c r="H195" s="693"/>
      <c r="I195" s="694"/>
      <c r="J195" s="693"/>
      <c r="K195" s="694"/>
      <c r="L195" s="693"/>
      <c r="M195" s="694"/>
      <c r="N195" s="693"/>
      <c r="O195" s="694"/>
      <c r="P195" s="471"/>
      <c r="Q195" s="464"/>
      <c r="R195" s="466"/>
      <c r="S195" s="477"/>
      <c r="T195" s="475"/>
      <c r="U195" s="91"/>
      <c r="V195" s="103"/>
      <c r="W195" s="168" t="s">
        <v>77</v>
      </c>
      <c r="X195" s="133" t="s">
        <v>4</v>
      </c>
      <c r="Y195" s="150" t="s">
        <v>78</v>
      </c>
      <c r="Z195" s="151" t="s">
        <v>76</v>
      </c>
      <c r="AA195" s="291" t="s">
        <v>130</v>
      </c>
    </row>
    <row r="196" spans="1:27" ht="20.25" customHeight="1">
      <c r="A196" s="106">
        <f aca="true" t="shared" si="10" ref="A196:C199">(A187)</f>
        <v>0</v>
      </c>
      <c r="B196" s="14">
        <f t="shared" si="10"/>
        <v>0</v>
      </c>
      <c r="C196" s="467">
        <f t="shared" si="10"/>
        <v>0</v>
      </c>
      <c r="D196" s="468"/>
      <c r="E196" s="469"/>
      <c r="F196" s="33" t="s">
        <v>35</v>
      </c>
      <c r="G196" s="22">
        <v>0</v>
      </c>
      <c r="H196" s="462">
        <v>0</v>
      </c>
      <c r="I196" s="463"/>
      <c r="J196" s="462">
        <v>0</v>
      </c>
      <c r="K196" s="463"/>
      <c r="L196" s="462">
        <v>0</v>
      </c>
      <c r="M196" s="463"/>
      <c r="N196" s="462">
        <v>0</v>
      </c>
      <c r="O196" s="463"/>
      <c r="P196" s="462">
        <v>0</v>
      </c>
      <c r="Q196" s="463"/>
      <c r="R196" s="110">
        <v>0</v>
      </c>
      <c r="S196" s="460" t="s">
        <v>7</v>
      </c>
      <c r="T196" s="461"/>
      <c r="U196" s="91"/>
      <c r="V196" s="103"/>
      <c r="W196" s="169">
        <f aca="true" t="shared" si="11" ref="W196:X199">+B196</f>
        <v>0</v>
      </c>
      <c r="X196" s="141">
        <f t="shared" si="11"/>
        <v>0</v>
      </c>
      <c r="Y196" s="75">
        <f>+teams!H85</f>
        <v>0</v>
      </c>
      <c r="Z196" s="134">
        <f>SUM(F187:O187,T187,G196:R196,G$137,G$141)</f>
        <v>0</v>
      </c>
      <c r="AA196" s="217">
        <f>+G209</f>
        <v>0</v>
      </c>
    </row>
    <row r="197" spans="1:27" ht="20.25" customHeight="1">
      <c r="A197" s="106">
        <f t="shared" si="10"/>
        <v>0</v>
      </c>
      <c r="B197" s="14">
        <f t="shared" si="10"/>
        <v>0</v>
      </c>
      <c r="C197" s="448">
        <f t="shared" si="10"/>
        <v>0</v>
      </c>
      <c r="D197" s="449"/>
      <c r="E197" s="413"/>
      <c r="F197" s="33" t="s">
        <v>35</v>
      </c>
      <c r="G197" s="22">
        <v>0</v>
      </c>
      <c r="H197" s="531">
        <v>0</v>
      </c>
      <c r="I197" s="532"/>
      <c r="J197" s="531">
        <v>0</v>
      </c>
      <c r="K197" s="532"/>
      <c r="L197" s="531">
        <v>0</v>
      </c>
      <c r="M197" s="532"/>
      <c r="N197" s="531">
        <v>0</v>
      </c>
      <c r="O197" s="532"/>
      <c r="P197" s="531">
        <v>0</v>
      </c>
      <c r="Q197" s="532"/>
      <c r="R197" s="22">
        <v>0</v>
      </c>
      <c r="S197" s="460" t="s">
        <v>8</v>
      </c>
      <c r="T197" s="461"/>
      <c r="U197" s="91"/>
      <c r="V197" s="103"/>
      <c r="W197" s="169">
        <f t="shared" si="11"/>
        <v>0</v>
      </c>
      <c r="X197" s="141">
        <f t="shared" si="11"/>
        <v>0</v>
      </c>
      <c r="Y197" s="75">
        <f>+teams!H86</f>
        <v>0</v>
      </c>
      <c r="Z197" s="134">
        <f>SUM(F188:O188,T188,G197:R197,I$137,I$141)</f>
        <v>0</v>
      </c>
      <c r="AA197" s="217">
        <f>+I209</f>
        <v>0</v>
      </c>
    </row>
    <row r="198" spans="1:27" ht="20.25" customHeight="1">
      <c r="A198" s="106">
        <f t="shared" si="10"/>
        <v>0</v>
      </c>
      <c r="B198" s="14">
        <f t="shared" si="10"/>
        <v>0</v>
      </c>
      <c r="C198" s="448">
        <f t="shared" si="10"/>
        <v>0</v>
      </c>
      <c r="D198" s="449"/>
      <c r="E198" s="413"/>
      <c r="F198" s="33" t="s">
        <v>35</v>
      </c>
      <c r="G198" s="22">
        <v>0</v>
      </c>
      <c r="H198" s="531">
        <v>0</v>
      </c>
      <c r="I198" s="532"/>
      <c r="J198" s="531">
        <v>0</v>
      </c>
      <c r="K198" s="532"/>
      <c r="L198" s="531">
        <v>0</v>
      </c>
      <c r="M198" s="532"/>
      <c r="N198" s="531">
        <v>0</v>
      </c>
      <c r="O198" s="532"/>
      <c r="P198" s="531">
        <v>0</v>
      </c>
      <c r="Q198" s="532"/>
      <c r="R198" s="22">
        <v>0</v>
      </c>
      <c r="S198" s="460" t="s">
        <v>7</v>
      </c>
      <c r="T198" s="461"/>
      <c r="U198" s="91"/>
      <c r="V198" s="103"/>
      <c r="W198" s="169">
        <f t="shared" si="11"/>
        <v>0</v>
      </c>
      <c r="X198" s="141">
        <f t="shared" si="11"/>
        <v>0</v>
      </c>
      <c r="Y198" s="75">
        <f>+teams!H87</f>
        <v>0</v>
      </c>
      <c r="Z198" s="134">
        <f>SUM(F189:O189,T189,G198:R198,K$137,K$141)</f>
        <v>0</v>
      </c>
      <c r="AA198" s="217">
        <f>+K209</f>
        <v>0</v>
      </c>
    </row>
    <row r="199" spans="1:27" ht="20.25" customHeight="1">
      <c r="A199" s="106">
        <f t="shared" si="10"/>
        <v>0</v>
      </c>
      <c r="B199" s="14">
        <f t="shared" si="10"/>
        <v>0</v>
      </c>
      <c r="C199" s="448">
        <f t="shared" si="10"/>
        <v>0</v>
      </c>
      <c r="D199" s="449"/>
      <c r="E199" s="413"/>
      <c r="F199" s="33" t="s">
        <v>35</v>
      </c>
      <c r="G199" s="22">
        <v>0</v>
      </c>
      <c r="H199" s="531">
        <v>0</v>
      </c>
      <c r="I199" s="532"/>
      <c r="J199" s="531">
        <v>0</v>
      </c>
      <c r="K199" s="532"/>
      <c r="L199" s="531">
        <v>0</v>
      </c>
      <c r="M199" s="532"/>
      <c r="N199" s="531">
        <v>0</v>
      </c>
      <c r="O199" s="532"/>
      <c r="P199" s="531">
        <v>0</v>
      </c>
      <c r="Q199" s="532"/>
      <c r="R199" s="22">
        <v>0</v>
      </c>
      <c r="S199" s="460" t="s">
        <v>9</v>
      </c>
      <c r="T199" s="461"/>
      <c r="U199" s="91"/>
      <c r="V199" s="103"/>
      <c r="W199" s="169">
        <f t="shared" si="11"/>
        <v>0</v>
      </c>
      <c r="X199" s="141">
        <f t="shared" si="11"/>
        <v>0</v>
      </c>
      <c r="Y199" s="75">
        <f>+teams!H88</f>
        <v>0</v>
      </c>
      <c r="Z199" s="134">
        <f>SUM(F190:O190,T190,G199:R199,M$137,M$141)</f>
        <v>0</v>
      </c>
      <c r="AA199" s="217">
        <f>+M209</f>
        <v>0</v>
      </c>
    </row>
    <row r="200" spans="1:22" ht="20.25" customHeight="1">
      <c r="A200" s="484" t="s">
        <v>16</v>
      </c>
      <c r="B200" s="485"/>
      <c r="C200" s="485"/>
      <c r="D200" s="485"/>
      <c r="E200" s="486"/>
      <c r="F200" s="32"/>
      <c r="G200" s="32"/>
      <c r="H200" s="531">
        <v>0</v>
      </c>
      <c r="I200" s="532"/>
      <c r="J200" s="531">
        <v>0</v>
      </c>
      <c r="K200" s="532"/>
      <c r="L200" s="531">
        <v>0</v>
      </c>
      <c r="M200" s="532"/>
      <c r="N200" s="531">
        <v>0</v>
      </c>
      <c r="O200" s="532"/>
      <c r="P200" s="531">
        <v>0</v>
      </c>
      <c r="Q200" s="532"/>
      <c r="R200" s="32"/>
      <c r="S200" s="533" t="s">
        <v>10</v>
      </c>
      <c r="T200" s="534"/>
      <c r="U200" s="149"/>
      <c r="V200" s="163"/>
    </row>
    <row r="201" spans="1:22" ht="20.25" customHeight="1">
      <c r="A201" s="484" t="s">
        <v>11</v>
      </c>
      <c r="B201" s="485"/>
      <c r="C201" s="485"/>
      <c r="D201" s="485"/>
      <c r="E201" s="486"/>
      <c r="F201" s="32"/>
      <c r="G201" s="23">
        <f>SUM(G196:G199)</f>
        <v>0</v>
      </c>
      <c r="H201" s="535">
        <f>SUM(H196:H199)-MIN(H196:H199)+H200</f>
        <v>0</v>
      </c>
      <c r="I201" s="536">
        <f>SUM(I197:I200)-MIN(I197:I200)</f>
        <v>0</v>
      </c>
      <c r="J201" s="535">
        <f>SUM(J196:J199)-MIN(J196:J199)+J200</f>
        <v>0</v>
      </c>
      <c r="K201" s="536">
        <f>SUM(K197:K200)-MIN(K197:K200)</f>
        <v>0</v>
      </c>
      <c r="L201" s="535">
        <f>SUM(L196:L199)-MIN(L196:L199)+L200</f>
        <v>0</v>
      </c>
      <c r="M201" s="536">
        <f>SUM(M197:M200)-MIN(M197:M200)</f>
        <v>0</v>
      </c>
      <c r="N201" s="535">
        <f>SUM(N196:N199)-MIN(N196:N199)+N200</f>
        <v>0</v>
      </c>
      <c r="O201" s="536">
        <f>SUM(O197:O200)-MIN(O197:O200)</f>
        <v>0</v>
      </c>
      <c r="P201" s="535">
        <f>SUM(P196:P199)-MIN(P196:P199)+P200</f>
        <v>0</v>
      </c>
      <c r="Q201" s="536">
        <f>SUM(Q197:Q200)-MIN(Q197:Q200)</f>
        <v>0</v>
      </c>
      <c r="R201" s="23">
        <f>SUM(R196:R199)</f>
        <v>0</v>
      </c>
      <c r="S201" s="537">
        <f>SUM(G201:R201)</f>
        <v>0</v>
      </c>
      <c r="T201" s="538"/>
      <c r="U201" s="30"/>
      <c r="V201" s="164"/>
    </row>
    <row r="202" spans="1:22" ht="12.75">
      <c r="A202" s="539"/>
      <c r="B202" s="478"/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540"/>
    </row>
    <row r="203" spans="1:22" ht="20.25" customHeight="1">
      <c r="A203" s="541" t="s">
        <v>31</v>
      </c>
      <c r="B203" s="542"/>
      <c r="C203" s="542"/>
      <c r="D203" s="543"/>
      <c r="E203" s="2" t="s">
        <v>12</v>
      </c>
      <c r="F203" s="2" t="s">
        <v>12</v>
      </c>
      <c r="G203" s="16" t="s">
        <v>12</v>
      </c>
      <c r="H203" s="2" t="s">
        <v>12</v>
      </c>
      <c r="I203" s="16" t="s">
        <v>12</v>
      </c>
      <c r="J203" s="2" t="s">
        <v>12</v>
      </c>
      <c r="K203" s="16" t="s">
        <v>12</v>
      </c>
      <c r="L203" s="16" t="s">
        <v>12</v>
      </c>
      <c r="M203" s="16" t="s">
        <v>12</v>
      </c>
      <c r="N203" s="2" t="s">
        <v>12</v>
      </c>
      <c r="O203" s="522" t="s">
        <v>6</v>
      </c>
      <c r="P203" s="547" t="s">
        <v>29</v>
      </c>
      <c r="Q203" s="548"/>
      <c r="R203" s="19"/>
      <c r="S203" s="6"/>
      <c r="T203" s="6"/>
      <c r="U203" s="6"/>
      <c r="V203" s="162"/>
    </row>
    <row r="204" spans="1:22" ht="20.25" customHeight="1">
      <c r="A204" s="544"/>
      <c r="B204" s="545"/>
      <c r="C204" s="545"/>
      <c r="D204" s="546"/>
      <c r="E204" s="254">
        <f>'Work Area'!$B$10</f>
        <v>0</v>
      </c>
      <c r="F204" s="254">
        <f>'Work Area'!$C$10</f>
        <v>0</v>
      </c>
      <c r="G204" s="254">
        <f>'Work Area'!$D$10</f>
        <v>0</v>
      </c>
      <c r="H204" s="254">
        <f>'Work Area'!$E$10</f>
        <v>0</v>
      </c>
      <c r="I204" s="254">
        <f>'Work Area'!$F$10</f>
        <v>0</v>
      </c>
      <c r="J204" s="254">
        <f>'Work Area'!$G$10</f>
        <v>0</v>
      </c>
      <c r="K204" s="254">
        <f>'Work Area'!$H$10</f>
        <v>0</v>
      </c>
      <c r="L204" s="254">
        <f>'Work Area'!$I$10</f>
        <v>0</v>
      </c>
      <c r="M204" s="254">
        <f>'Work Area'!$J$10</f>
        <v>0</v>
      </c>
      <c r="N204" s="254">
        <f>'Work Area'!$K$10</f>
        <v>0</v>
      </c>
      <c r="O204" s="523"/>
      <c r="P204" s="549"/>
      <c r="Q204" s="548"/>
      <c r="R204" s="19"/>
      <c r="S204" s="6"/>
      <c r="T204" s="6"/>
      <c r="U204" s="25"/>
      <c r="V204" s="165"/>
    </row>
    <row r="205" spans="1:22" ht="20.25" customHeight="1">
      <c r="A205" s="484" t="s">
        <v>11</v>
      </c>
      <c r="B205" s="485"/>
      <c r="C205" s="485"/>
      <c r="D205" s="486"/>
      <c r="E205" s="110">
        <v>0</v>
      </c>
      <c r="F205" s="110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537">
        <f>SUM(E205:O205)</f>
        <v>0</v>
      </c>
      <c r="Q205" s="538"/>
      <c r="R205" s="20"/>
      <c r="S205" s="8"/>
      <c r="T205" s="17"/>
      <c r="U205" s="25"/>
      <c r="V205" s="165"/>
    </row>
    <row r="206" spans="1:22" ht="12.75">
      <c r="A206" s="550"/>
      <c r="B206" s="551"/>
      <c r="C206" s="551"/>
      <c r="D206" s="551"/>
      <c r="E206" s="551"/>
      <c r="F206" s="551"/>
      <c r="G206" s="551"/>
      <c r="H206" s="551"/>
      <c r="I206" s="551"/>
      <c r="J206" s="551"/>
      <c r="K206" s="551"/>
      <c r="L206" s="551"/>
      <c r="M206" s="551"/>
      <c r="N206" s="551"/>
      <c r="O206" s="551"/>
      <c r="P206" s="551"/>
      <c r="Q206" s="551"/>
      <c r="R206" s="6"/>
      <c r="S206" s="6"/>
      <c r="T206" s="6"/>
      <c r="U206" s="552" t="s">
        <v>13</v>
      </c>
      <c r="V206" s="553"/>
    </row>
    <row r="207" spans="1:22" ht="13.5" customHeight="1">
      <c r="A207" s="541" t="s">
        <v>24</v>
      </c>
      <c r="B207" s="542"/>
      <c r="C207" s="542"/>
      <c r="D207" s="542"/>
      <c r="E207" s="542"/>
      <c r="F207" s="543"/>
      <c r="G207" s="556">
        <f>(C187)</f>
        <v>0</v>
      </c>
      <c r="H207" s="557"/>
      <c r="I207" s="560">
        <f>(C188)</f>
        <v>0</v>
      </c>
      <c r="J207" s="561"/>
      <c r="K207" s="560">
        <f>(C189)</f>
        <v>0</v>
      </c>
      <c r="L207" s="561"/>
      <c r="M207" s="560">
        <f>(C190)</f>
        <v>0</v>
      </c>
      <c r="N207" s="561"/>
      <c r="O207" s="522" t="s">
        <v>6</v>
      </c>
      <c r="P207" s="547" t="s">
        <v>23</v>
      </c>
      <c r="Q207" s="548"/>
      <c r="R207" s="8"/>
      <c r="S207" s="6"/>
      <c r="T207" s="6"/>
      <c r="U207" s="552"/>
      <c r="V207" s="553"/>
    </row>
    <row r="208" spans="1:22" ht="20.25" customHeight="1">
      <c r="A208" s="544"/>
      <c r="B208" s="545"/>
      <c r="C208" s="545"/>
      <c r="D208" s="545"/>
      <c r="E208" s="545"/>
      <c r="F208" s="546"/>
      <c r="G208" s="558"/>
      <c r="H208" s="559"/>
      <c r="I208" s="562"/>
      <c r="J208" s="563"/>
      <c r="K208" s="562"/>
      <c r="L208" s="563"/>
      <c r="M208" s="562"/>
      <c r="N208" s="563"/>
      <c r="O208" s="523"/>
      <c r="P208" s="549"/>
      <c r="Q208" s="548"/>
      <c r="R208" s="8"/>
      <c r="S208" s="6"/>
      <c r="T208" s="6"/>
      <c r="U208" s="554"/>
      <c r="V208" s="555"/>
    </row>
    <row r="209" spans="1:22" ht="20.25" customHeight="1">
      <c r="A209" s="484" t="s">
        <v>11</v>
      </c>
      <c r="B209" s="485"/>
      <c r="C209" s="485"/>
      <c r="D209" s="485"/>
      <c r="E209" s="485"/>
      <c r="F209" s="486"/>
      <c r="G209" s="564">
        <v>0</v>
      </c>
      <c r="H209" s="565"/>
      <c r="I209" s="566">
        <v>0</v>
      </c>
      <c r="J209" s="567"/>
      <c r="K209" s="566">
        <v>0</v>
      </c>
      <c r="L209" s="567"/>
      <c r="M209" s="566">
        <v>0</v>
      </c>
      <c r="N209" s="567"/>
      <c r="O209" s="15">
        <v>0</v>
      </c>
      <c r="P209" s="537">
        <f>SUM(G209:M209)-MIN(G209:M209)+O209</f>
        <v>0</v>
      </c>
      <c r="Q209" s="538"/>
      <c r="R209" s="91"/>
      <c r="S209" s="9"/>
      <c r="T209" s="8"/>
      <c r="U209" s="568" t="s">
        <v>14</v>
      </c>
      <c r="V209" s="569"/>
    </row>
    <row r="210" spans="1:22" ht="12.75">
      <c r="A210" s="550"/>
      <c r="B210" s="551"/>
      <c r="C210" s="551"/>
      <c r="D210" s="551"/>
      <c r="E210" s="551"/>
      <c r="F210" s="551"/>
      <c r="G210" s="551"/>
      <c r="H210" s="551"/>
      <c r="I210" s="551"/>
      <c r="J210" s="551"/>
      <c r="K210" s="551"/>
      <c r="L210" s="551"/>
      <c r="M210" s="551"/>
      <c r="N210" s="551"/>
      <c r="O210" s="551"/>
      <c r="P210" s="551"/>
      <c r="Q210" s="551"/>
      <c r="R210" s="6"/>
      <c r="S210" s="6"/>
      <c r="T210" s="6"/>
      <c r="U210" s="570"/>
      <c r="V210" s="571"/>
    </row>
    <row r="211" spans="1:22" ht="12" customHeight="1">
      <c r="A211" s="541" t="s">
        <v>27</v>
      </c>
      <c r="B211" s="542"/>
      <c r="C211" s="542"/>
      <c r="D211" s="542"/>
      <c r="E211" s="542"/>
      <c r="F211" s="543"/>
      <c r="G211" s="556">
        <f>(C187)</f>
        <v>0</v>
      </c>
      <c r="H211" s="557"/>
      <c r="I211" s="560">
        <f>(C188)</f>
        <v>0</v>
      </c>
      <c r="J211" s="561"/>
      <c r="K211" s="560">
        <f>(C189)</f>
        <v>0</v>
      </c>
      <c r="L211" s="561"/>
      <c r="M211" s="560">
        <f>(C190)</f>
        <v>0</v>
      </c>
      <c r="N211" s="561"/>
      <c r="O211" s="522" t="s">
        <v>6</v>
      </c>
      <c r="P211" s="547" t="s">
        <v>25</v>
      </c>
      <c r="Q211" s="548"/>
      <c r="R211" s="12"/>
      <c r="S211" s="6"/>
      <c r="T211" s="6"/>
      <c r="U211" s="570"/>
      <c r="V211" s="571"/>
    </row>
    <row r="212" spans="1:22" ht="20.25" customHeight="1">
      <c r="A212" s="544"/>
      <c r="B212" s="545"/>
      <c r="C212" s="545"/>
      <c r="D212" s="545"/>
      <c r="E212" s="545"/>
      <c r="F212" s="546"/>
      <c r="G212" s="558"/>
      <c r="H212" s="559"/>
      <c r="I212" s="562"/>
      <c r="J212" s="563"/>
      <c r="K212" s="562"/>
      <c r="L212" s="563"/>
      <c r="M212" s="562"/>
      <c r="N212" s="563"/>
      <c r="O212" s="523"/>
      <c r="P212" s="549"/>
      <c r="Q212" s="548"/>
      <c r="R212" s="12"/>
      <c r="S212" s="6"/>
      <c r="T212" s="6"/>
      <c r="U212" s="685">
        <f>SUM(V191+S201+P205+P209+P213)</f>
        <v>0</v>
      </c>
      <c r="V212" s="686"/>
    </row>
    <row r="213" spans="1:22" ht="20.25" customHeight="1">
      <c r="A213" s="484" t="s">
        <v>11</v>
      </c>
      <c r="B213" s="485"/>
      <c r="C213" s="485"/>
      <c r="D213" s="485"/>
      <c r="E213" s="485"/>
      <c r="F213" s="486"/>
      <c r="G213" s="564">
        <v>0</v>
      </c>
      <c r="H213" s="565"/>
      <c r="I213" s="566">
        <v>0</v>
      </c>
      <c r="J213" s="567"/>
      <c r="K213" s="566">
        <v>0</v>
      </c>
      <c r="L213" s="567"/>
      <c r="M213" s="566">
        <v>0</v>
      </c>
      <c r="N213" s="567"/>
      <c r="O213" s="15">
        <v>0</v>
      </c>
      <c r="P213" s="537">
        <f>SUM(G213:M213)-MIN(G213:M213)+O213</f>
        <v>0</v>
      </c>
      <c r="Q213" s="538"/>
      <c r="R213" s="13"/>
      <c r="S213" s="9"/>
      <c r="T213" s="352" t="s">
        <v>156</v>
      </c>
      <c r="U213" s="687"/>
      <c r="V213" s="688"/>
    </row>
    <row r="214" spans="1:22" ht="20.25" customHeight="1">
      <c r="A214" s="576" t="s">
        <v>36</v>
      </c>
      <c r="B214" s="577"/>
      <c r="C214" s="577"/>
      <c r="D214" s="577"/>
      <c r="E214" s="577"/>
      <c r="F214" s="577"/>
      <c r="G214" s="577"/>
      <c r="H214" s="577"/>
      <c r="I214" s="577"/>
      <c r="J214" s="577"/>
      <c r="K214" s="577"/>
      <c r="L214" s="577"/>
      <c r="M214" s="577"/>
      <c r="N214" s="577"/>
      <c r="O214" s="577"/>
      <c r="P214" s="577"/>
      <c r="Q214" s="577"/>
      <c r="R214" s="577"/>
      <c r="S214" s="577"/>
      <c r="T214" s="577"/>
      <c r="U214" s="577"/>
      <c r="V214" s="578"/>
    </row>
    <row r="215" spans="1:22" ht="20.25" customHeight="1">
      <c r="A215" s="576" t="s">
        <v>32</v>
      </c>
      <c r="B215" s="577"/>
      <c r="C215" s="577"/>
      <c r="D215" s="577"/>
      <c r="E215" s="577"/>
      <c r="F215" s="577"/>
      <c r="G215" s="577"/>
      <c r="H215" s="577"/>
      <c r="I215" s="577"/>
      <c r="J215" s="577"/>
      <c r="K215" s="577"/>
      <c r="L215" s="577"/>
      <c r="M215" s="577"/>
      <c r="N215" s="577"/>
      <c r="O215" s="577"/>
      <c r="P215" s="577"/>
      <c r="Q215" s="577"/>
      <c r="R215" s="577"/>
      <c r="S215" s="577"/>
      <c r="T215" s="577"/>
      <c r="U215" s="577"/>
      <c r="V215" s="578"/>
    </row>
    <row r="216" spans="1:22" ht="13.5" thickBot="1">
      <c r="A216" s="695"/>
      <c r="B216" s="696"/>
      <c r="C216" s="696"/>
      <c r="D216" s="696"/>
      <c r="E216" s="696"/>
      <c r="F216" s="696"/>
      <c r="G216" s="696"/>
      <c r="H216" s="696"/>
      <c r="I216" s="696"/>
      <c r="J216" s="696"/>
      <c r="K216" s="696"/>
      <c r="L216" s="696"/>
      <c r="M216" s="696"/>
      <c r="N216" s="696"/>
      <c r="O216" s="696"/>
      <c r="P216" s="696"/>
      <c r="Q216" s="696"/>
      <c r="R216" s="696"/>
      <c r="S216" s="696"/>
      <c r="T216" s="696"/>
      <c r="U216" s="696"/>
      <c r="V216" s="697"/>
    </row>
    <row r="217" spans="1:22" ht="30" customHeight="1">
      <c r="A217" s="94" t="s">
        <v>3</v>
      </c>
      <c r="B217" s="132">
        <f>+teams!D90</f>
        <v>0</v>
      </c>
      <c r="C217" s="95"/>
      <c r="D217" s="95"/>
      <c r="E217" s="95"/>
      <c r="F217" s="96"/>
      <c r="G217" s="97"/>
      <c r="H217" s="98" t="s">
        <v>26</v>
      </c>
      <c r="I217" s="109">
        <f>+teams!C90</f>
        <v>999</v>
      </c>
      <c r="J217" s="136"/>
      <c r="K217" s="98" t="s">
        <v>20</v>
      </c>
      <c r="L217" s="505" t="str">
        <f>+teams!A90</f>
        <v>Senior D</v>
      </c>
      <c r="M217" s="506"/>
      <c r="N217" s="137"/>
      <c r="O217" s="100" t="s">
        <v>22</v>
      </c>
      <c r="P217" s="135" t="str">
        <f>+teams!B90</f>
        <v>A</v>
      </c>
      <c r="Q217" s="101"/>
      <c r="R217" s="101"/>
      <c r="S217" s="101"/>
      <c r="T217" s="101"/>
      <c r="U217" s="101"/>
      <c r="V217" s="155"/>
    </row>
    <row r="218" spans="1:22" ht="12.75">
      <c r="A218" s="102"/>
      <c r="B218" s="86"/>
      <c r="C218" s="86"/>
      <c r="D218" s="86"/>
      <c r="E218" s="86"/>
      <c r="F218" s="86"/>
      <c r="G218" s="86"/>
      <c r="H218" s="86"/>
      <c r="I218" s="87"/>
      <c r="J218" s="87"/>
      <c r="K218" s="88"/>
      <c r="L218" s="87"/>
      <c r="M218" s="89"/>
      <c r="N218" s="89"/>
      <c r="O218" s="90"/>
      <c r="P218" s="92"/>
      <c r="Q218" s="93"/>
      <c r="R218" s="93"/>
      <c r="S218" s="93"/>
      <c r="T218" s="93"/>
      <c r="U218" s="93"/>
      <c r="V218" s="156"/>
    </row>
    <row r="219" spans="1:22" ht="12.75">
      <c r="A219" s="507"/>
      <c r="B219" s="508"/>
      <c r="C219" s="508"/>
      <c r="D219" s="508"/>
      <c r="E219" s="508"/>
      <c r="F219" s="508"/>
      <c r="G219" s="508"/>
      <c r="H219" s="508"/>
      <c r="I219" s="508"/>
      <c r="J219" s="508"/>
      <c r="K219" s="508"/>
      <c r="L219" s="508"/>
      <c r="M219" s="508"/>
      <c r="N219" s="508"/>
      <c r="O219" s="508"/>
      <c r="P219" s="508"/>
      <c r="Q219" s="508"/>
      <c r="R219" s="508"/>
      <c r="S219" s="508"/>
      <c r="T219" s="508"/>
      <c r="U219" s="508"/>
      <c r="V219" s="509"/>
    </row>
    <row r="220" spans="1:22" ht="20.25" customHeight="1">
      <c r="A220" s="510" t="s">
        <v>1</v>
      </c>
      <c r="B220" s="511"/>
      <c r="C220" s="511"/>
      <c r="D220" s="511"/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  <c r="Q220" s="511"/>
      <c r="R220" s="511"/>
      <c r="S220" s="511"/>
      <c r="T220" s="511"/>
      <c r="U220" s="511"/>
      <c r="V220" s="512"/>
    </row>
    <row r="221" spans="1:22" ht="20.25" customHeight="1">
      <c r="A221" s="513" t="s">
        <v>0</v>
      </c>
      <c r="B221" s="515" t="s">
        <v>21</v>
      </c>
      <c r="C221" s="517" t="s">
        <v>4</v>
      </c>
      <c r="D221" s="518"/>
      <c r="E221" s="519"/>
      <c r="F221" s="515" t="s">
        <v>125</v>
      </c>
      <c r="H221" s="62" t="s">
        <v>61</v>
      </c>
      <c r="J221" s="62" t="s">
        <v>62</v>
      </c>
      <c r="L221" s="62" t="s">
        <v>63</v>
      </c>
      <c r="N221" s="62" t="s">
        <v>98</v>
      </c>
      <c r="P221" s="62" t="s">
        <v>99</v>
      </c>
      <c r="Q221" s="525" t="s">
        <v>86</v>
      </c>
      <c r="R221" s="526"/>
      <c r="S221" s="527"/>
      <c r="T221" s="2" t="s">
        <v>6</v>
      </c>
      <c r="U221" s="91"/>
      <c r="V221" s="157" t="s">
        <v>19</v>
      </c>
    </row>
    <row r="222" spans="1:22" ht="20.25" customHeight="1">
      <c r="A222" s="514"/>
      <c r="B222" s="516"/>
      <c r="C222" s="520"/>
      <c r="D222" s="508"/>
      <c r="E222" s="521"/>
      <c r="F222" s="523"/>
      <c r="H222" s="62"/>
      <c r="J222" s="62"/>
      <c r="L222" s="62"/>
      <c r="N222" s="62"/>
      <c r="P222" s="62"/>
      <c r="Q222" s="62">
        <v>1</v>
      </c>
      <c r="R222" s="62">
        <v>2</v>
      </c>
      <c r="S222" s="62">
        <v>3</v>
      </c>
      <c r="T222" s="3"/>
      <c r="U222" s="91"/>
      <c r="V222" s="158" t="s">
        <v>7</v>
      </c>
    </row>
    <row r="223" spans="1:22" ht="20.25" customHeight="1">
      <c r="A223" s="105">
        <f>+teams!G90</f>
        <v>0</v>
      </c>
      <c r="B223" s="4">
        <f>+teams!E90</f>
        <v>0</v>
      </c>
      <c r="C223" s="528">
        <f>+teams!I90</f>
        <v>0</v>
      </c>
      <c r="D223" s="529"/>
      <c r="E223" s="530"/>
      <c r="F223" s="110">
        <v>0</v>
      </c>
      <c r="G223" s="111"/>
      <c r="H223" s="191">
        <v>0</v>
      </c>
      <c r="J223" s="191">
        <v>0</v>
      </c>
      <c r="L223" s="191">
        <v>0</v>
      </c>
      <c r="N223" s="191">
        <v>0</v>
      </c>
      <c r="P223" s="191">
        <v>0</v>
      </c>
      <c r="Q223" s="142"/>
      <c r="R223" s="142"/>
      <c r="S223" s="142"/>
      <c r="T223" s="110">
        <v>0</v>
      </c>
      <c r="U223" s="91"/>
      <c r="V223" s="159" t="s">
        <v>8</v>
      </c>
    </row>
    <row r="224" spans="1:22" ht="20.25" customHeight="1">
      <c r="A224" s="105">
        <f>+teams!G91</f>
        <v>0</v>
      </c>
      <c r="B224" s="4">
        <f>+teams!E91</f>
        <v>0</v>
      </c>
      <c r="C224" s="528">
        <f>+teams!I91</f>
        <v>0</v>
      </c>
      <c r="D224" s="529"/>
      <c r="E224" s="530"/>
      <c r="F224" s="22">
        <v>0</v>
      </c>
      <c r="G224" s="91"/>
      <c r="H224" s="192">
        <v>0</v>
      </c>
      <c r="J224" s="192">
        <v>0</v>
      </c>
      <c r="L224" s="192">
        <v>0</v>
      </c>
      <c r="N224" s="192">
        <v>0</v>
      </c>
      <c r="P224" s="192">
        <v>0</v>
      </c>
      <c r="Q224" s="143"/>
      <c r="R224" s="143"/>
      <c r="S224" s="143"/>
      <c r="T224" s="110">
        <v>0</v>
      </c>
      <c r="U224" s="91"/>
      <c r="V224" s="159" t="s">
        <v>7</v>
      </c>
    </row>
    <row r="225" spans="1:22" ht="20.25" customHeight="1">
      <c r="A225" s="105">
        <f>+teams!G92</f>
        <v>0</v>
      </c>
      <c r="B225" s="4">
        <f>+teams!E92</f>
        <v>0</v>
      </c>
      <c r="C225" s="528">
        <f>+teams!I92</f>
        <v>0</v>
      </c>
      <c r="D225" s="529"/>
      <c r="E225" s="530"/>
      <c r="F225" s="22">
        <v>0</v>
      </c>
      <c r="G225" s="91"/>
      <c r="H225" s="192">
        <v>0</v>
      </c>
      <c r="J225" s="192">
        <v>0</v>
      </c>
      <c r="L225" s="192">
        <v>0</v>
      </c>
      <c r="N225" s="192">
        <v>0</v>
      </c>
      <c r="P225" s="192">
        <v>0</v>
      </c>
      <c r="Q225" s="143"/>
      <c r="R225" s="143"/>
      <c r="S225" s="143"/>
      <c r="T225" s="110">
        <v>0</v>
      </c>
      <c r="U225" s="91"/>
      <c r="V225" s="159" t="s">
        <v>9</v>
      </c>
    </row>
    <row r="226" spans="1:22" ht="20.25" customHeight="1">
      <c r="A226" s="105">
        <f>+teams!G93</f>
        <v>0</v>
      </c>
      <c r="B226" s="4">
        <f>+teams!E93</f>
        <v>0</v>
      </c>
      <c r="C226" s="528">
        <f>+teams!I93</f>
        <v>0</v>
      </c>
      <c r="D226" s="529"/>
      <c r="E226" s="530"/>
      <c r="F226" s="22">
        <v>0</v>
      </c>
      <c r="G226" s="91"/>
      <c r="H226" s="192">
        <v>0</v>
      </c>
      <c r="J226" s="192">
        <v>0</v>
      </c>
      <c r="L226" s="192">
        <v>0</v>
      </c>
      <c r="N226" s="192">
        <v>0</v>
      </c>
      <c r="P226" s="192">
        <v>0</v>
      </c>
      <c r="Q226" s="144"/>
      <c r="R226" s="144"/>
      <c r="S226" s="144"/>
      <c r="T226" s="110">
        <v>0</v>
      </c>
      <c r="U226" s="91"/>
      <c r="V226" s="159" t="s">
        <v>10</v>
      </c>
    </row>
    <row r="227" spans="1:22" ht="20.25" customHeight="1">
      <c r="A227" s="484" t="s">
        <v>11</v>
      </c>
      <c r="B227" s="485"/>
      <c r="C227" s="485"/>
      <c r="D227" s="485"/>
      <c r="E227" s="486"/>
      <c r="F227" s="145">
        <f>SUM(F223:F226)</f>
        <v>0</v>
      </c>
      <c r="H227" s="193">
        <f>SUM(H223:H226)-MIN(H223:H226)</f>
        <v>0</v>
      </c>
      <c r="J227" s="193">
        <f>SUM(J223:J226)-MIN(J223:J226)</f>
        <v>0</v>
      </c>
      <c r="L227" s="193">
        <f>SUM(L223:L226)-MIN(L223:L226)</f>
        <v>0</v>
      </c>
      <c r="N227" s="193">
        <f>SUM(N223:N226)-MIN(N223:N226)</f>
        <v>0</v>
      </c>
      <c r="P227" s="193">
        <f>SUM(P223:P226)-MIN(P223:P226)</f>
        <v>0</v>
      </c>
      <c r="Q227" s="112">
        <v>0</v>
      </c>
      <c r="R227" s="112">
        <f>SUM(R223:R226)</f>
        <v>0</v>
      </c>
      <c r="S227" s="112">
        <f>SUM(S223:S226)</f>
        <v>0</v>
      </c>
      <c r="T227" s="145">
        <f>SUM(T223:T226)</f>
        <v>0</v>
      </c>
      <c r="U227" s="91"/>
      <c r="V227" s="160">
        <f>SUM(F227:T227)</f>
        <v>0</v>
      </c>
    </row>
    <row r="228" spans="1:22" ht="12.75">
      <c r="A228" s="488"/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518"/>
      <c r="P228" s="518"/>
      <c r="Q228" s="518"/>
      <c r="R228" s="518"/>
      <c r="S228" s="518"/>
      <c r="T228" s="518"/>
      <c r="U228" s="518"/>
      <c r="V228" s="489"/>
    </row>
    <row r="229" spans="1:22" ht="20.25" customHeight="1">
      <c r="A229" s="510" t="s">
        <v>15</v>
      </c>
      <c r="B229" s="479"/>
      <c r="C229" s="479"/>
      <c r="D229" s="479"/>
      <c r="E229" s="479"/>
      <c r="F229" s="479"/>
      <c r="G229" s="479"/>
      <c r="H229" s="479"/>
      <c r="I229" s="479"/>
      <c r="J229" s="479"/>
      <c r="K229" s="479"/>
      <c r="L229" s="479"/>
      <c r="M229" s="479"/>
      <c r="N229" s="479"/>
      <c r="O229" s="479"/>
      <c r="P229" s="479"/>
      <c r="Q229" s="479"/>
      <c r="R229" s="479"/>
      <c r="S229" s="479"/>
      <c r="T229" s="480"/>
      <c r="U229" s="26"/>
      <c r="V229" s="161"/>
    </row>
    <row r="230" spans="1:22" ht="20.25" customHeight="1" thickBot="1">
      <c r="A230" s="481" t="s">
        <v>0</v>
      </c>
      <c r="B230" s="476" t="s">
        <v>21</v>
      </c>
      <c r="C230" s="477" t="s">
        <v>4</v>
      </c>
      <c r="D230" s="478"/>
      <c r="E230" s="475"/>
      <c r="F230" s="472" t="s">
        <v>34</v>
      </c>
      <c r="G230" s="522" t="s">
        <v>5</v>
      </c>
      <c r="H230" s="691">
        <f>stall1</f>
        <v>0</v>
      </c>
      <c r="I230" s="692"/>
      <c r="J230" s="691">
        <f>stall2</f>
        <v>0</v>
      </c>
      <c r="K230" s="692"/>
      <c r="L230" s="691">
        <f>stall3</f>
        <v>0</v>
      </c>
      <c r="M230" s="692"/>
      <c r="N230" s="691">
        <f>stall4</f>
        <v>0</v>
      </c>
      <c r="O230" s="692"/>
      <c r="P230" s="474">
        <f>stall5</f>
        <v>0</v>
      </c>
      <c r="Q230" s="470"/>
      <c r="R230" s="465" t="s">
        <v>6</v>
      </c>
      <c r="S230" s="517" t="s">
        <v>18</v>
      </c>
      <c r="T230" s="519"/>
      <c r="U230" s="148"/>
      <c r="V230" s="162"/>
    </row>
    <row r="231" spans="1:27" ht="20.25" customHeight="1" thickBot="1">
      <c r="A231" s="514"/>
      <c r="B231" s="516"/>
      <c r="C231" s="520"/>
      <c r="D231" s="508"/>
      <c r="E231" s="521"/>
      <c r="F231" s="473"/>
      <c r="G231" s="523"/>
      <c r="H231" s="693"/>
      <c r="I231" s="694"/>
      <c r="J231" s="693"/>
      <c r="K231" s="694"/>
      <c r="L231" s="693"/>
      <c r="M231" s="694"/>
      <c r="N231" s="693"/>
      <c r="O231" s="694"/>
      <c r="P231" s="471"/>
      <c r="Q231" s="464"/>
      <c r="R231" s="466"/>
      <c r="S231" s="477"/>
      <c r="T231" s="475"/>
      <c r="U231" s="91"/>
      <c r="V231" s="103"/>
      <c r="W231" s="168" t="s">
        <v>77</v>
      </c>
      <c r="X231" s="133" t="s">
        <v>4</v>
      </c>
      <c r="Y231" s="150" t="s">
        <v>78</v>
      </c>
      <c r="Z231" s="151" t="s">
        <v>76</v>
      </c>
      <c r="AA231" s="291" t="s">
        <v>130</v>
      </c>
    </row>
    <row r="232" spans="1:27" ht="20.25" customHeight="1">
      <c r="A232" s="106">
        <f aca="true" t="shared" si="12" ref="A232:C235">(A223)</f>
        <v>0</v>
      </c>
      <c r="B232" s="14">
        <f t="shared" si="12"/>
        <v>0</v>
      </c>
      <c r="C232" s="467">
        <f t="shared" si="12"/>
        <v>0</v>
      </c>
      <c r="D232" s="468"/>
      <c r="E232" s="469"/>
      <c r="F232" s="33" t="s">
        <v>35</v>
      </c>
      <c r="G232" s="22">
        <v>0</v>
      </c>
      <c r="H232" s="462">
        <v>0</v>
      </c>
      <c r="I232" s="463"/>
      <c r="J232" s="462">
        <v>0</v>
      </c>
      <c r="K232" s="463"/>
      <c r="L232" s="462">
        <v>0</v>
      </c>
      <c r="M232" s="463"/>
      <c r="N232" s="462">
        <v>0</v>
      </c>
      <c r="O232" s="463"/>
      <c r="P232" s="462">
        <v>0</v>
      </c>
      <c r="Q232" s="463"/>
      <c r="R232" s="110">
        <v>0</v>
      </c>
      <c r="S232" s="460" t="s">
        <v>7</v>
      </c>
      <c r="T232" s="461"/>
      <c r="U232" s="91"/>
      <c r="V232" s="103"/>
      <c r="W232" s="169">
        <f aca="true" t="shared" si="13" ref="W232:X235">+B232</f>
        <v>0</v>
      </c>
      <c r="X232" s="141">
        <f t="shared" si="13"/>
        <v>0</v>
      </c>
      <c r="Y232" s="75">
        <f>+teams!H90</f>
        <v>0</v>
      </c>
      <c r="Z232" s="134">
        <f>SUM(F223:O223,T223,G232:R232,G$137,G$141)</f>
        <v>0</v>
      </c>
      <c r="AA232" s="217">
        <f>+G245</f>
        <v>0</v>
      </c>
    </row>
    <row r="233" spans="1:27" ht="20.25" customHeight="1">
      <c r="A233" s="106">
        <f t="shared" si="12"/>
        <v>0</v>
      </c>
      <c r="B233" s="14">
        <f t="shared" si="12"/>
        <v>0</v>
      </c>
      <c r="C233" s="448">
        <f t="shared" si="12"/>
        <v>0</v>
      </c>
      <c r="D233" s="449"/>
      <c r="E233" s="413"/>
      <c r="F233" s="33" t="s">
        <v>35</v>
      </c>
      <c r="G233" s="22">
        <v>0</v>
      </c>
      <c r="H233" s="531">
        <v>0</v>
      </c>
      <c r="I233" s="532"/>
      <c r="J233" s="531">
        <v>0</v>
      </c>
      <c r="K233" s="532"/>
      <c r="L233" s="531">
        <v>0</v>
      </c>
      <c r="M233" s="532"/>
      <c r="N233" s="531">
        <v>0</v>
      </c>
      <c r="O233" s="532"/>
      <c r="P233" s="531">
        <v>0</v>
      </c>
      <c r="Q233" s="532"/>
      <c r="R233" s="22">
        <v>0</v>
      </c>
      <c r="S233" s="460" t="s">
        <v>8</v>
      </c>
      <c r="T233" s="461"/>
      <c r="U233" s="91"/>
      <c r="V233" s="103"/>
      <c r="W233" s="169">
        <f t="shared" si="13"/>
        <v>0</v>
      </c>
      <c r="X233" s="141">
        <f t="shared" si="13"/>
        <v>0</v>
      </c>
      <c r="Y233" s="75">
        <f>+teams!H91</f>
        <v>0</v>
      </c>
      <c r="Z233" s="134">
        <f>SUM(F224:O224,T224,G233:R233,I$137,I$141)</f>
        <v>0</v>
      </c>
      <c r="AA233" s="217">
        <f>+I245</f>
        <v>0</v>
      </c>
    </row>
    <row r="234" spans="1:27" ht="20.25" customHeight="1">
      <c r="A234" s="106">
        <f t="shared" si="12"/>
        <v>0</v>
      </c>
      <c r="B234" s="14">
        <f t="shared" si="12"/>
        <v>0</v>
      </c>
      <c r="C234" s="448">
        <f t="shared" si="12"/>
        <v>0</v>
      </c>
      <c r="D234" s="449"/>
      <c r="E234" s="413"/>
      <c r="F234" s="33" t="s">
        <v>35</v>
      </c>
      <c r="G234" s="22">
        <v>0</v>
      </c>
      <c r="H234" s="531">
        <v>0</v>
      </c>
      <c r="I234" s="532"/>
      <c r="J234" s="531">
        <v>0</v>
      </c>
      <c r="K234" s="532"/>
      <c r="L234" s="531">
        <v>0</v>
      </c>
      <c r="M234" s="532"/>
      <c r="N234" s="531">
        <v>0</v>
      </c>
      <c r="O234" s="532"/>
      <c r="P234" s="531">
        <v>0</v>
      </c>
      <c r="Q234" s="532"/>
      <c r="R234" s="22">
        <v>0</v>
      </c>
      <c r="S234" s="460" t="s">
        <v>7</v>
      </c>
      <c r="T234" s="461"/>
      <c r="U234" s="91"/>
      <c r="V234" s="103"/>
      <c r="W234" s="169">
        <f t="shared" si="13"/>
        <v>0</v>
      </c>
      <c r="X234" s="141">
        <f t="shared" si="13"/>
        <v>0</v>
      </c>
      <c r="Y234" s="75">
        <f>+teams!H92</f>
        <v>0</v>
      </c>
      <c r="Z234" s="134">
        <f>SUM(F225:O225,T225,G234:R234,K$137,K$141)</f>
        <v>0</v>
      </c>
      <c r="AA234" s="217">
        <f>+K245</f>
        <v>0</v>
      </c>
    </row>
    <row r="235" spans="1:27" ht="20.25" customHeight="1">
      <c r="A235" s="106">
        <f t="shared" si="12"/>
        <v>0</v>
      </c>
      <c r="B235" s="14">
        <f t="shared" si="12"/>
        <v>0</v>
      </c>
      <c r="C235" s="448">
        <f t="shared" si="12"/>
        <v>0</v>
      </c>
      <c r="D235" s="449"/>
      <c r="E235" s="413"/>
      <c r="F235" s="33" t="s">
        <v>35</v>
      </c>
      <c r="G235" s="22">
        <v>0</v>
      </c>
      <c r="H235" s="531">
        <v>0</v>
      </c>
      <c r="I235" s="532"/>
      <c r="J235" s="531">
        <v>0</v>
      </c>
      <c r="K235" s="532"/>
      <c r="L235" s="531">
        <v>0</v>
      </c>
      <c r="M235" s="532"/>
      <c r="N235" s="531">
        <v>0</v>
      </c>
      <c r="O235" s="532"/>
      <c r="P235" s="531">
        <v>0</v>
      </c>
      <c r="Q235" s="532"/>
      <c r="R235" s="22">
        <v>0</v>
      </c>
      <c r="S235" s="460" t="s">
        <v>9</v>
      </c>
      <c r="T235" s="461"/>
      <c r="U235" s="91"/>
      <c r="V235" s="103"/>
      <c r="W235" s="169">
        <f t="shared" si="13"/>
        <v>0</v>
      </c>
      <c r="X235" s="141">
        <f t="shared" si="13"/>
        <v>0</v>
      </c>
      <c r="Y235" s="75">
        <f>+teams!H93</f>
        <v>0</v>
      </c>
      <c r="Z235" s="134">
        <f>SUM(F226:O226,T226,G235:R235,M$137,M$141)</f>
        <v>0</v>
      </c>
      <c r="AA235" s="217">
        <f>+M245</f>
        <v>0</v>
      </c>
    </row>
    <row r="236" spans="1:22" ht="20.25" customHeight="1">
      <c r="A236" s="484" t="s">
        <v>16</v>
      </c>
      <c r="B236" s="485"/>
      <c r="C236" s="485"/>
      <c r="D236" s="485"/>
      <c r="E236" s="486"/>
      <c r="F236" s="32"/>
      <c r="G236" s="32"/>
      <c r="H236" s="531">
        <v>0</v>
      </c>
      <c r="I236" s="532"/>
      <c r="J236" s="531">
        <v>0</v>
      </c>
      <c r="K236" s="532"/>
      <c r="L236" s="531">
        <v>0</v>
      </c>
      <c r="M236" s="532"/>
      <c r="N236" s="531">
        <v>0</v>
      </c>
      <c r="O236" s="532"/>
      <c r="P236" s="531">
        <v>0</v>
      </c>
      <c r="Q236" s="532"/>
      <c r="R236" s="32"/>
      <c r="S236" s="533" t="s">
        <v>10</v>
      </c>
      <c r="T236" s="534"/>
      <c r="U236" s="149"/>
      <c r="V236" s="163"/>
    </row>
    <row r="237" spans="1:22" ht="20.25" customHeight="1">
      <c r="A237" s="484" t="s">
        <v>11</v>
      </c>
      <c r="B237" s="485"/>
      <c r="C237" s="485"/>
      <c r="D237" s="485"/>
      <c r="E237" s="486"/>
      <c r="F237" s="32"/>
      <c r="G237" s="23">
        <f>SUM(G232:G235)</f>
        <v>0</v>
      </c>
      <c r="H237" s="535">
        <f>SUM(H232:H235)-MIN(H232:H235)+H236</f>
        <v>0</v>
      </c>
      <c r="I237" s="536">
        <f>SUM(I233:I236)-MIN(I233:I236)</f>
        <v>0</v>
      </c>
      <c r="J237" s="535">
        <f>SUM(J232:J235)-MIN(J232:J235)+J236</f>
        <v>0</v>
      </c>
      <c r="K237" s="536">
        <f>SUM(K233:K236)-MIN(K233:K236)</f>
        <v>0</v>
      </c>
      <c r="L237" s="535">
        <f>SUM(L232:L235)-MIN(L232:L235)+L236</f>
        <v>0</v>
      </c>
      <c r="M237" s="536">
        <f>SUM(M233:M236)-MIN(M233:M236)</f>
        <v>0</v>
      </c>
      <c r="N237" s="535">
        <f>SUM(N232:N235)-MIN(N232:N235)+N236</f>
        <v>0</v>
      </c>
      <c r="O237" s="536">
        <f>SUM(O233:O236)-MIN(O233:O236)</f>
        <v>0</v>
      </c>
      <c r="P237" s="535">
        <f>SUM(P232:P235)-MIN(P232:P235)+P236</f>
        <v>0</v>
      </c>
      <c r="Q237" s="536">
        <f>SUM(Q233:Q236)-MIN(Q233:Q236)</f>
        <v>0</v>
      </c>
      <c r="R237" s="23">
        <f>SUM(R232:R235)</f>
        <v>0</v>
      </c>
      <c r="S237" s="537">
        <f>SUM(G237:R237)</f>
        <v>0</v>
      </c>
      <c r="T237" s="538"/>
      <c r="U237" s="30"/>
      <c r="V237" s="164"/>
    </row>
    <row r="238" spans="1:22" ht="12.75">
      <c r="A238" s="539"/>
      <c r="B238" s="478"/>
      <c r="C238" s="478"/>
      <c r="D238" s="478"/>
      <c r="E238" s="478"/>
      <c r="F238" s="478"/>
      <c r="G238" s="478"/>
      <c r="H238" s="478"/>
      <c r="I238" s="478"/>
      <c r="J238" s="478"/>
      <c r="K238" s="478"/>
      <c r="L238" s="478"/>
      <c r="M238" s="478"/>
      <c r="N238" s="478"/>
      <c r="O238" s="478"/>
      <c r="P238" s="478"/>
      <c r="Q238" s="478"/>
      <c r="R238" s="478"/>
      <c r="S238" s="478"/>
      <c r="T238" s="478"/>
      <c r="U238" s="478"/>
      <c r="V238" s="540"/>
    </row>
    <row r="239" spans="1:22" ht="12" customHeight="1">
      <c r="A239" s="541" t="s">
        <v>31</v>
      </c>
      <c r="B239" s="542"/>
      <c r="C239" s="542"/>
      <c r="D239" s="543"/>
      <c r="E239" s="2" t="s">
        <v>12</v>
      </c>
      <c r="F239" s="2" t="s">
        <v>12</v>
      </c>
      <c r="G239" s="16" t="s">
        <v>12</v>
      </c>
      <c r="H239" s="2" t="s">
        <v>12</v>
      </c>
      <c r="I239" s="16" t="s">
        <v>12</v>
      </c>
      <c r="J239" s="2" t="s">
        <v>12</v>
      </c>
      <c r="K239" s="16" t="s">
        <v>12</v>
      </c>
      <c r="L239" s="16" t="s">
        <v>12</v>
      </c>
      <c r="M239" s="16" t="s">
        <v>12</v>
      </c>
      <c r="N239" s="2" t="s">
        <v>12</v>
      </c>
      <c r="O239" s="522" t="s">
        <v>6</v>
      </c>
      <c r="P239" s="547" t="s">
        <v>29</v>
      </c>
      <c r="Q239" s="548"/>
      <c r="R239" s="19"/>
      <c r="S239" s="6"/>
      <c r="T239" s="6"/>
      <c r="U239" s="6"/>
      <c r="V239" s="162"/>
    </row>
    <row r="240" spans="1:22" ht="20.25" customHeight="1">
      <c r="A240" s="544"/>
      <c r="B240" s="545"/>
      <c r="C240" s="545"/>
      <c r="D240" s="546"/>
      <c r="E240" s="254">
        <f>'Work Area'!$B$10</f>
        <v>0</v>
      </c>
      <c r="F240" s="254">
        <f>'Work Area'!$C$10</f>
        <v>0</v>
      </c>
      <c r="G240" s="254">
        <f>'Work Area'!$D$10</f>
        <v>0</v>
      </c>
      <c r="H240" s="254">
        <f>'Work Area'!$E$10</f>
        <v>0</v>
      </c>
      <c r="I240" s="254">
        <f>'Work Area'!$F$10</f>
        <v>0</v>
      </c>
      <c r="J240" s="254">
        <f>'Work Area'!$G$10</f>
        <v>0</v>
      </c>
      <c r="K240" s="254">
        <f>'Work Area'!$H$10</f>
        <v>0</v>
      </c>
      <c r="L240" s="254">
        <f>'Work Area'!$I$10</f>
        <v>0</v>
      </c>
      <c r="M240" s="254">
        <f>'Work Area'!$J$10</f>
        <v>0</v>
      </c>
      <c r="N240" s="254">
        <f>'Work Area'!$K$10</f>
        <v>0</v>
      </c>
      <c r="O240" s="523"/>
      <c r="P240" s="549"/>
      <c r="Q240" s="548"/>
      <c r="R240" s="19"/>
      <c r="S240" s="6"/>
      <c r="T240" s="6"/>
      <c r="U240" s="25"/>
      <c r="V240" s="165"/>
    </row>
    <row r="241" spans="1:22" ht="20.25" customHeight="1">
      <c r="A241" s="484" t="s">
        <v>11</v>
      </c>
      <c r="B241" s="485"/>
      <c r="C241" s="485"/>
      <c r="D241" s="486"/>
      <c r="E241" s="110">
        <v>0</v>
      </c>
      <c r="F241" s="110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537">
        <f>SUM(E241:O241)</f>
        <v>0</v>
      </c>
      <c r="Q241" s="538"/>
      <c r="R241" s="20"/>
      <c r="S241" s="8"/>
      <c r="T241" s="17"/>
      <c r="U241" s="25"/>
      <c r="V241" s="165"/>
    </row>
    <row r="242" spans="1:22" ht="12.75">
      <c r="A242" s="550"/>
      <c r="B242" s="551"/>
      <c r="C242" s="551"/>
      <c r="D242" s="551"/>
      <c r="E242" s="551"/>
      <c r="F242" s="551"/>
      <c r="G242" s="551"/>
      <c r="H242" s="551"/>
      <c r="I242" s="551"/>
      <c r="J242" s="551"/>
      <c r="K242" s="551"/>
      <c r="L242" s="551"/>
      <c r="M242" s="551"/>
      <c r="N242" s="551"/>
      <c r="O242" s="551"/>
      <c r="P242" s="551"/>
      <c r="Q242" s="551"/>
      <c r="R242" s="6"/>
      <c r="S242" s="6"/>
      <c r="T242" s="6"/>
      <c r="U242" s="552" t="s">
        <v>13</v>
      </c>
      <c r="V242" s="553"/>
    </row>
    <row r="243" spans="1:22" ht="12" customHeight="1">
      <c r="A243" s="541" t="s">
        <v>24</v>
      </c>
      <c r="B243" s="542"/>
      <c r="C243" s="542"/>
      <c r="D243" s="542"/>
      <c r="E243" s="542"/>
      <c r="F243" s="543"/>
      <c r="G243" s="556">
        <f>(C223)</f>
        <v>0</v>
      </c>
      <c r="H243" s="557"/>
      <c r="I243" s="560">
        <f>(C224)</f>
        <v>0</v>
      </c>
      <c r="J243" s="561"/>
      <c r="K243" s="560">
        <f>(C225)</f>
        <v>0</v>
      </c>
      <c r="L243" s="561"/>
      <c r="M243" s="560">
        <f>(C226)</f>
        <v>0</v>
      </c>
      <c r="N243" s="561"/>
      <c r="O243" s="522" t="s">
        <v>6</v>
      </c>
      <c r="P243" s="547" t="s">
        <v>23</v>
      </c>
      <c r="Q243" s="548"/>
      <c r="R243" s="8"/>
      <c r="S243" s="6"/>
      <c r="T243" s="6"/>
      <c r="U243" s="552"/>
      <c r="V243" s="553"/>
    </row>
    <row r="244" spans="1:22" ht="20.25" customHeight="1">
      <c r="A244" s="544"/>
      <c r="B244" s="545"/>
      <c r="C244" s="545"/>
      <c r="D244" s="545"/>
      <c r="E244" s="545"/>
      <c r="F244" s="546"/>
      <c r="G244" s="558"/>
      <c r="H244" s="559"/>
      <c r="I244" s="562"/>
      <c r="J244" s="563"/>
      <c r="K244" s="562"/>
      <c r="L244" s="563"/>
      <c r="M244" s="562"/>
      <c r="N244" s="563"/>
      <c r="O244" s="523"/>
      <c r="P244" s="549"/>
      <c r="Q244" s="548"/>
      <c r="R244" s="8"/>
      <c r="S244" s="6"/>
      <c r="T244" s="6"/>
      <c r="U244" s="554"/>
      <c r="V244" s="555"/>
    </row>
    <row r="245" spans="1:22" ht="20.25" customHeight="1">
      <c r="A245" s="484" t="s">
        <v>11</v>
      </c>
      <c r="B245" s="485"/>
      <c r="C245" s="485"/>
      <c r="D245" s="485"/>
      <c r="E245" s="485"/>
      <c r="F245" s="486"/>
      <c r="G245" s="564">
        <v>0</v>
      </c>
      <c r="H245" s="565"/>
      <c r="I245" s="566">
        <v>0</v>
      </c>
      <c r="J245" s="567"/>
      <c r="K245" s="566">
        <v>0</v>
      </c>
      <c r="L245" s="567"/>
      <c r="M245" s="566">
        <v>0</v>
      </c>
      <c r="N245" s="567"/>
      <c r="O245" s="15">
        <v>0</v>
      </c>
      <c r="P245" s="537">
        <f>SUM(G245:M245)-MIN(G245:M245)+O245</f>
        <v>0</v>
      </c>
      <c r="Q245" s="538"/>
      <c r="R245" s="91"/>
      <c r="S245" s="9"/>
      <c r="T245" s="8"/>
      <c r="U245" s="568" t="s">
        <v>14</v>
      </c>
      <c r="V245" s="569"/>
    </row>
    <row r="246" spans="1:22" ht="12.75">
      <c r="A246" s="550"/>
      <c r="B246" s="551"/>
      <c r="C246" s="551"/>
      <c r="D246" s="551"/>
      <c r="E246" s="551"/>
      <c r="F246" s="551"/>
      <c r="G246" s="551"/>
      <c r="H246" s="551"/>
      <c r="I246" s="551"/>
      <c r="J246" s="551"/>
      <c r="K246" s="551"/>
      <c r="L246" s="551"/>
      <c r="M246" s="551"/>
      <c r="N246" s="551"/>
      <c r="O246" s="551"/>
      <c r="P246" s="551"/>
      <c r="Q246" s="551"/>
      <c r="R246" s="6"/>
      <c r="S246" s="6"/>
      <c r="T246" s="6"/>
      <c r="U246" s="570"/>
      <c r="V246" s="571"/>
    </row>
    <row r="247" spans="1:22" ht="12" customHeight="1">
      <c r="A247" s="541" t="s">
        <v>27</v>
      </c>
      <c r="B247" s="542"/>
      <c r="C247" s="542"/>
      <c r="D247" s="542"/>
      <c r="E247" s="542"/>
      <c r="F247" s="543"/>
      <c r="G247" s="556">
        <f>(C223)</f>
        <v>0</v>
      </c>
      <c r="H247" s="557"/>
      <c r="I247" s="560">
        <f>(C224)</f>
        <v>0</v>
      </c>
      <c r="J247" s="561"/>
      <c r="K247" s="560">
        <f>(C225)</f>
        <v>0</v>
      </c>
      <c r="L247" s="561"/>
      <c r="M247" s="560">
        <f>(C226)</f>
        <v>0</v>
      </c>
      <c r="N247" s="561"/>
      <c r="O247" s="522" t="s">
        <v>6</v>
      </c>
      <c r="P247" s="547" t="s">
        <v>25</v>
      </c>
      <c r="Q247" s="548"/>
      <c r="R247" s="12"/>
      <c r="S247" s="6"/>
      <c r="T247" s="6"/>
      <c r="U247" s="570"/>
      <c r="V247" s="571"/>
    </row>
    <row r="248" spans="1:22" ht="20.25" customHeight="1">
      <c r="A248" s="544"/>
      <c r="B248" s="545"/>
      <c r="C248" s="545"/>
      <c r="D248" s="545"/>
      <c r="E248" s="545"/>
      <c r="F248" s="546"/>
      <c r="G248" s="558"/>
      <c r="H248" s="559"/>
      <c r="I248" s="562"/>
      <c r="J248" s="563"/>
      <c r="K248" s="562"/>
      <c r="L248" s="563"/>
      <c r="M248" s="562"/>
      <c r="N248" s="563"/>
      <c r="O248" s="523"/>
      <c r="P248" s="549"/>
      <c r="Q248" s="548"/>
      <c r="R248" s="12"/>
      <c r="S248" s="6"/>
      <c r="T248" s="6"/>
      <c r="U248" s="685">
        <f>SUM(V227+S237+P241+P245+P249)</f>
        <v>0</v>
      </c>
      <c r="V248" s="686"/>
    </row>
    <row r="249" spans="1:22" ht="20.25" customHeight="1">
      <c r="A249" s="484" t="s">
        <v>11</v>
      </c>
      <c r="B249" s="485"/>
      <c r="C249" s="485"/>
      <c r="D249" s="485"/>
      <c r="E249" s="485"/>
      <c r="F249" s="486"/>
      <c r="G249" s="564">
        <v>0</v>
      </c>
      <c r="H249" s="565"/>
      <c r="I249" s="566">
        <v>0</v>
      </c>
      <c r="J249" s="567"/>
      <c r="K249" s="566">
        <v>0</v>
      </c>
      <c r="L249" s="567"/>
      <c r="M249" s="566">
        <v>0</v>
      </c>
      <c r="N249" s="567"/>
      <c r="O249" s="15">
        <v>0</v>
      </c>
      <c r="P249" s="537">
        <f>SUM(G249:M249)-MIN(G249:M249)+O249</f>
        <v>0</v>
      </c>
      <c r="Q249" s="538"/>
      <c r="R249" s="13"/>
      <c r="S249" s="9"/>
      <c r="T249" s="352" t="s">
        <v>156</v>
      </c>
      <c r="U249" s="687"/>
      <c r="V249" s="688"/>
    </row>
    <row r="250" spans="1:22" ht="20.25" customHeight="1">
      <c r="A250" s="576" t="s">
        <v>36</v>
      </c>
      <c r="B250" s="577"/>
      <c r="C250" s="577"/>
      <c r="D250" s="577"/>
      <c r="E250" s="577"/>
      <c r="F250" s="577"/>
      <c r="G250" s="577"/>
      <c r="H250" s="577"/>
      <c r="I250" s="577"/>
      <c r="J250" s="577"/>
      <c r="K250" s="577"/>
      <c r="L250" s="577"/>
      <c r="M250" s="577"/>
      <c r="N250" s="577"/>
      <c r="O250" s="577"/>
      <c r="P250" s="577"/>
      <c r="Q250" s="577"/>
      <c r="R250" s="577"/>
      <c r="S250" s="577"/>
      <c r="T250" s="577"/>
      <c r="U250" s="577"/>
      <c r="V250" s="578"/>
    </row>
    <row r="251" spans="1:22" ht="20.25" customHeight="1">
      <c r="A251" s="576" t="s">
        <v>32</v>
      </c>
      <c r="B251" s="577"/>
      <c r="C251" s="577"/>
      <c r="D251" s="577"/>
      <c r="E251" s="577"/>
      <c r="F251" s="577"/>
      <c r="G251" s="577"/>
      <c r="H251" s="577"/>
      <c r="I251" s="577"/>
      <c r="J251" s="577"/>
      <c r="K251" s="577"/>
      <c r="L251" s="577"/>
      <c r="M251" s="577"/>
      <c r="N251" s="577"/>
      <c r="O251" s="577"/>
      <c r="P251" s="577"/>
      <c r="Q251" s="577"/>
      <c r="R251" s="577"/>
      <c r="S251" s="577"/>
      <c r="T251" s="577"/>
      <c r="U251" s="577"/>
      <c r="V251" s="578"/>
    </row>
    <row r="252" spans="1:22" ht="13.5" thickBot="1">
      <c r="A252" s="695"/>
      <c r="B252" s="696"/>
      <c r="C252" s="696"/>
      <c r="D252" s="696"/>
      <c r="E252" s="696"/>
      <c r="F252" s="696"/>
      <c r="G252" s="696"/>
      <c r="H252" s="696"/>
      <c r="I252" s="696"/>
      <c r="J252" s="696"/>
      <c r="K252" s="696"/>
      <c r="L252" s="696"/>
      <c r="M252" s="696"/>
      <c r="N252" s="696"/>
      <c r="O252" s="696"/>
      <c r="P252" s="696"/>
      <c r="Q252" s="696"/>
      <c r="R252" s="696"/>
      <c r="S252" s="696"/>
      <c r="T252" s="696"/>
      <c r="U252" s="696"/>
      <c r="V252" s="697"/>
    </row>
    <row r="253" spans="1:22" ht="27" customHeight="1">
      <c r="A253" s="94" t="s">
        <v>3</v>
      </c>
      <c r="B253" s="132" t="str">
        <f>+teams!D95</f>
        <v>team 18</v>
      </c>
      <c r="C253" s="95"/>
      <c r="D253" s="95"/>
      <c r="E253" s="95"/>
      <c r="F253" s="96"/>
      <c r="G253" s="97"/>
      <c r="H253" s="98" t="s">
        <v>26</v>
      </c>
      <c r="I253" s="109">
        <f>+teams!C95</f>
        <v>999</v>
      </c>
      <c r="J253" s="136"/>
      <c r="K253" s="98" t="s">
        <v>20</v>
      </c>
      <c r="L253" s="505" t="str">
        <f>+teams!A95</f>
        <v>Senior D</v>
      </c>
      <c r="M253" s="506"/>
      <c r="N253" s="137"/>
      <c r="O253" s="100" t="s">
        <v>22</v>
      </c>
      <c r="P253" s="135" t="str">
        <f>+teams!B95</f>
        <v>A</v>
      </c>
      <c r="Q253" s="101"/>
      <c r="R253" s="101"/>
      <c r="S253" s="101"/>
      <c r="T253" s="101"/>
      <c r="U253" s="101"/>
      <c r="V253" s="155"/>
    </row>
    <row r="254" spans="1:22" ht="12.75">
      <c r="A254" s="102"/>
      <c r="B254" s="86"/>
      <c r="C254" s="86"/>
      <c r="D254" s="86"/>
      <c r="E254" s="86"/>
      <c r="F254" s="86"/>
      <c r="G254" s="86"/>
      <c r="H254" s="86"/>
      <c r="I254" s="87"/>
      <c r="J254" s="87"/>
      <c r="K254" s="88"/>
      <c r="L254" s="87"/>
      <c r="M254" s="89"/>
      <c r="N254" s="89"/>
      <c r="O254" s="90"/>
      <c r="P254" s="92"/>
      <c r="Q254" s="93"/>
      <c r="R254" s="93"/>
      <c r="S254" s="93"/>
      <c r="T254" s="93"/>
      <c r="U254" s="93"/>
      <c r="V254" s="156"/>
    </row>
    <row r="255" spans="1:22" ht="12.75">
      <c r="A255" s="507"/>
      <c r="B255" s="508"/>
      <c r="C255" s="508"/>
      <c r="D255" s="508"/>
      <c r="E255" s="508"/>
      <c r="F255" s="508"/>
      <c r="G255" s="508"/>
      <c r="H255" s="508"/>
      <c r="I255" s="508"/>
      <c r="J255" s="508"/>
      <c r="K255" s="508"/>
      <c r="L255" s="508"/>
      <c r="M255" s="508"/>
      <c r="N255" s="508"/>
      <c r="O255" s="508"/>
      <c r="P255" s="508"/>
      <c r="Q255" s="508"/>
      <c r="R255" s="508"/>
      <c r="S255" s="508"/>
      <c r="T255" s="508"/>
      <c r="U255" s="508"/>
      <c r="V255" s="509"/>
    </row>
    <row r="256" spans="1:22" ht="20.25" customHeight="1">
      <c r="A256" s="510" t="s">
        <v>1</v>
      </c>
      <c r="B256" s="511"/>
      <c r="C256" s="511"/>
      <c r="D256" s="511"/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1"/>
      <c r="R256" s="511"/>
      <c r="S256" s="511"/>
      <c r="T256" s="511"/>
      <c r="U256" s="511"/>
      <c r="V256" s="512"/>
    </row>
    <row r="257" spans="1:22" ht="20.25" customHeight="1">
      <c r="A257" s="513" t="s">
        <v>0</v>
      </c>
      <c r="B257" s="515" t="s">
        <v>21</v>
      </c>
      <c r="C257" s="517" t="s">
        <v>4</v>
      </c>
      <c r="D257" s="518"/>
      <c r="E257" s="519"/>
      <c r="F257" s="515" t="s">
        <v>125</v>
      </c>
      <c r="H257" s="62" t="s">
        <v>61</v>
      </c>
      <c r="J257" s="62" t="s">
        <v>62</v>
      </c>
      <c r="L257" s="62" t="s">
        <v>63</v>
      </c>
      <c r="N257" s="62" t="s">
        <v>98</v>
      </c>
      <c r="P257" s="62" t="s">
        <v>99</v>
      </c>
      <c r="Q257" s="525" t="s">
        <v>86</v>
      </c>
      <c r="R257" s="526"/>
      <c r="S257" s="527"/>
      <c r="T257" s="2" t="s">
        <v>6</v>
      </c>
      <c r="U257" s="91"/>
      <c r="V257" s="157" t="s">
        <v>19</v>
      </c>
    </row>
    <row r="258" spans="1:22" ht="20.25" customHeight="1">
      <c r="A258" s="514"/>
      <c r="B258" s="516"/>
      <c r="C258" s="520"/>
      <c r="D258" s="508"/>
      <c r="E258" s="521"/>
      <c r="F258" s="523"/>
      <c r="H258" s="62"/>
      <c r="J258" s="62"/>
      <c r="L258" s="62"/>
      <c r="N258" s="62"/>
      <c r="P258" s="62"/>
      <c r="Q258" s="62">
        <v>1</v>
      </c>
      <c r="R258" s="62">
        <v>2</v>
      </c>
      <c r="S258" s="62">
        <v>3</v>
      </c>
      <c r="T258" s="3"/>
      <c r="U258" s="91"/>
      <c r="V258" s="158" t="s">
        <v>7</v>
      </c>
    </row>
    <row r="259" spans="1:22" ht="20.25" customHeight="1">
      <c r="A259" s="105">
        <f>+teams!G95</f>
        <v>0</v>
      </c>
      <c r="B259" s="4">
        <f>+teams!E95</f>
        <v>0</v>
      </c>
      <c r="C259" s="528">
        <f>+teams!I95</f>
        <v>0</v>
      </c>
      <c r="D259" s="529"/>
      <c r="E259" s="530"/>
      <c r="F259" s="110">
        <v>0</v>
      </c>
      <c r="G259" s="111"/>
      <c r="H259" s="191">
        <v>0</v>
      </c>
      <c r="J259" s="191">
        <v>0</v>
      </c>
      <c r="L259" s="191">
        <v>0</v>
      </c>
      <c r="N259" s="191">
        <v>0</v>
      </c>
      <c r="P259" s="191">
        <v>0</v>
      </c>
      <c r="Q259" s="142"/>
      <c r="R259" s="142"/>
      <c r="S259" s="142"/>
      <c r="T259" s="110">
        <v>0</v>
      </c>
      <c r="U259" s="91"/>
      <c r="V259" s="159" t="s">
        <v>8</v>
      </c>
    </row>
    <row r="260" spans="1:22" ht="20.25" customHeight="1">
      <c r="A260" s="105">
        <f>+teams!G96</f>
        <v>0</v>
      </c>
      <c r="B260" s="4">
        <f>+teams!E96</f>
        <v>0</v>
      </c>
      <c r="C260" s="528">
        <f>+teams!I96</f>
        <v>0</v>
      </c>
      <c r="D260" s="529"/>
      <c r="E260" s="530"/>
      <c r="F260" s="22">
        <v>0</v>
      </c>
      <c r="G260" s="91"/>
      <c r="H260" s="192">
        <v>0</v>
      </c>
      <c r="J260" s="192">
        <v>0</v>
      </c>
      <c r="L260" s="192">
        <v>0</v>
      </c>
      <c r="N260" s="192">
        <v>0</v>
      </c>
      <c r="P260" s="192">
        <v>0</v>
      </c>
      <c r="Q260" s="143"/>
      <c r="R260" s="143"/>
      <c r="S260" s="143"/>
      <c r="T260" s="110">
        <v>0</v>
      </c>
      <c r="U260" s="91"/>
      <c r="V260" s="159" t="s">
        <v>7</v>
      </c>
    </row>
    <row r="261" spans="1:22" ht="20.25" customHeight="1">
      <c r="A261" s="105">
        <f>+teams!G97</f>
        <v>0</v>
      </c>
      <c r="B261" s="4">
        <f>+teams!E97</f>
        <v>0</v>
      </c>
      <c r="C261" s="528">
        <f>+teams!I97</f>
        <v>0</v>
      </c>
      <c r="D261" s="529"/>
      <c r="E261" s="530"/>
      <c r="F261" s="22">
        <v>0</v>
      </c>
      <c r="G261" s="91"/>
      <c r="H261" s="192">
        <v>0</v>
      </c>
      <c r="J261" s="192">
        <v>0</v>
      </c>
      <c r="L261" s="192">
        <v>0</v>
      </c>
      <c r="N261" s="192">
        <v>0</v>
      </c>
      <c r="P261" s="192">
        <v>0</v>
      </c>
      <c r="Q261" s="143"/>
      <c r="R261" s="143"/>
      <c r="S261" s="143"/>
      <c r="T261" s="110">
        <v>0</v>
      </c>
      <c r="U261" s="91"/>
      <c r="V261" s="159" t="s">
        <v>9</v>
      </c>
    </row>
    <row r="262" spans="1:22" ht="20.25" customHeight="1">
      <c r="A262" s="105">
        <f>+teams!G98</f>
        <v>0</v>
      </c>
      <c r="B262" s="4">
        <f>+teams!E98</f>
        <v>0</v>
      </c>
      <c r="C262" s="528">
        <f>+teams!I98</f>
        <v>0</v>
      </c>
      <c r="D262" s="529"/>
      <c r="E262" s="530"/>
      <c r="F262" s="22">
        <v>0</v>
      </c>
      <c r="G262" s="91"/>
      <c r="H262" s="192">
        <v>0</v>
      </c>
      <c r="J262" s="192">
        <v>0</v>
      </c>
      <c r="L262" s="192">
        <v>0</v>
      </c>
      <c r="N262" s="192">
        <v>0</v>
      </c>
      <c r="P262" s="192">
        <v>0</v>
      </c>
      <c r="Q262" s="144"/>
      <c r="R262" s="144"/>
      <c r="S262" s="144"/>
      <c r="T262" s="110">
        <v>0</v>
      </c>
      <c r="U262" s="91"/>
      <c r="V262" s="159" t="s">
        <v>10</v>
      </c>
    </row>
    <row r="263" spans="1:22" ht="20.25" customHeight="1">
      <c r="A263" s="484" t="s">
        <v>11</v>
      </c>
      <c r="B263" s="485"/>
      <c r="C263" s="485"/>
      <c r="D263" s="485"/>
      <c r="E263" s="486"/>
      <c r="F263" s="145">
        <f>SUM(F259:F262)</f>
        <v>0</v>
      </c>
      <c r="H263" s="193">
        <f>SUM(H259:H262)-MIN(H259:H262)</f>
        <v>0</v>
      </c>
      <c r="J263" s="193">
        <f>SUM(J259:J262)-MIN(J259:J262)</f>
        <v>0</v>
      </c>
      <c r="L263" s="193">
        <f>SUM(L259:L262)-MIN(L259:L262)</f>
        <v>0</v>
      </c>
      <c r="N263" s="193">
        <f>SUM(N259:N262)-MIN(N259:N262)</f>
        <v>0</v>
      </c>
      <c r="P263" s="193">
        <f>SUM(P259:P262)-MIN(P259:P262)</f>
        <v>0</v>
      </c>
      <c r="Q263" s="112">
        <v>0</v>
      </c>
      <c r="R263" s="112">
        <f>SUM(R259:R262)</f>
        <v>0</v>
      </c>
      <c r="S263" s="112">
        <f>SUM(S259:S262)</f>
        <v>0</v>
      </c>
      <c r="T263" s="145">
        <f>SUM(T259:T262)</f>
        <v>0</v>
      </c>
      <c r="U263" s="91"/>
      <c r="V263" s="160">
        <f>SUM(F263:T263)</f>
        <v>0</v>
      </c>
    </row>
    <row r="264" spans="1:22" ht="12.75">
      <c r="A264" s="488"/>
      <c r="B264" s="518"/>
      <c r="C264" s="518"/>
      <c r="D264" s="518"/>
      <c r="E264" s="518"/>
      <c r="F264" s="518"/>
      <c r="G264" s="518"/>
      <c r="H264" s="518"/>
      <c r="I264" s="518"/>
      <c r="J264" s="518"/>
      <c r="K264" s="518"/>
      <c r="L264" s="518"/>
      <c r="M264" s="518"/>
      <c r="N264" s="518"/>
      <c r="O264" s="518"/>
      <c r="P264" s="518"/>
      <c r="Q264" s="518"/>
      <c r="R264" s="518"/>
      <c r="S264" s="518"/>
      <c r="T264" s="518"/>
      <c r="U264" s="518"/>
      <c r="V264" s="489"/>
    </row>
    <row r="265" spans="1:22" ht="20.25" customHeight="1">
      <c r="A265" s="510" t="s">
        <v>15</v>
      </c>
      <c r="B265" s="479"/>
      <c r="C265" s="479"/>
      <c r="D265" s="479"/>
      <c r="E265" s="479"/>
      <c r="F265" s="479"/>
      <c r="G265" s="479"/>
      <c r="H265" s="479"/>
      <c r="I265" s="479"/>
      <c r="J265" s="479"/>
      <c r="K265" s="479"/>
      <c r="L265" s="479"/>
      <c r="M265" s="479"/>
      <c r="N265" s="479"/>
      <c r="O265" s="479"/>
      <c r="P265" s="479"/>
      <c r="Q265" s="479"/>
      <c r="R265" s="479"/>
      <c r="S265" s="479"/>
      <c r="T265" s="480"/>
      <c r="U265" s="26"/>
      <c r="V265" s="161"/>
    </row>
    <row r="266" spans="1:22" ht="20.25" customHeight="1" thickBot="1">
      <c r="A266" s="481" t="s">
        <v>0</v>
      </c>
      <c r="B266" s="476" t="s">
        <v>21</v>
      </c>
      <c r="C266" s="477" t="s">
        <v>4</v>
      </c>
      <c r="D266" s="478"/>
      <c r="E266" s="475"/>
      <c r="F266" s="472" t="s">
        <v>34</v>
      </c>
      <c r="G266" s="522" t="s">
        <v>5</v>
      </c>
      <c r="H266" s="691">
        <f>stall1</f>
        <v>0</v>
      </c>
      <c r="I266" s="692"/>
      <c r="J266" s="691">
        <f>stall2</f>
        <v>0</v>
      </c>
      <c r="K266" s="692"/>
      <c r="L266" s="691">
        <f>stall3</f>
        <v>0</v>
      </c>
      <c r="M266" s="692"/>
      <c r="N266" s="691">
        <f>stall4</f>
        <v>0</v>
      </c>
      <c r="O266" s="692"/>
      <c r="P266" s="474">
        <f>stall5</f>
        <v>0</v>
      </c>
      <c r="Q266" s="470"/>
      <c r="R266" s="465" t="s">
        <v>6</v>
      </c>
      <c r="S266" s="517" t="s">
        <v>18</v>
      </c>
      <c r="T266" s="519"/>
      <c r="U266" s="148"/>
      <c r="V266" s="162"/>
    </row>
    <row r="267" spans="1:27" ht="20.25" customHeight="1" thickBot="1">
      <c r="A267" s="514"/>
      <c r="B267" s="516"/>
      <c r="C267" s="520"/>
      <c r="D267" s="508"/>
      <c r="E267" s="521"/>
      <c r="F267" s="473"/>
      <c r="G267" s="523"/>
      <c r="H267" s="693"/>
      <c r="I267" s="694"/>
      <c r="J267" s="693"/>
      <c r="K267" s="694"/>
      <c r="L267" s="693"/>
      <c r="M267" s="694"/>
      <c r="N267" s="693"/>
      <c r="O267" s="694"/>
      <c r="P267" s="471"/>
      <c r="Q267" s="464"/>
      <c r="R267" s="466"/>
      <c r="S267" s="477"/>
      <c r="T267" s="475"/>
      <c r="U267" s="91"/>
      <c r="V267" s="103"/>
      <c r="W267" s="168" t="s">
        <v>77</v>
      </c>
      <c r="X267" s="133" t="s">
        <v>4</v>
      </c>
      <c r="Y267" s="150" t="s">
        <v>78</v>
      </c>
      <c r="Z267" s="151" t="s">
        <v>76</v>
      </c>
      <c r="AA267" s="291" t="s">
        <v>130</v>
      </c>
    </row>
    <row r="268" spans="1:27" ht="20.25" customHeight="1">
      <c r="A268" s="106">
        <f aca="true" t="shared" si="14" ref="A268:C271">(A259)</f>
        <v>0</v>
      </c>
      <c r="B268" s="14">
        <f t="shared" si="14"/>
        <v>0</v>
      </c>
      <c r="C268" s="467">
        <f t="shared" si="14"/>
        <v>0</v>
      </c>
      <c r="D268" s="468"/>
      <c r="E268" s="469"/>
      <c r="F268" s="33" t="s">
        <v>35</v>
      </c>
      <c r="G268" s="22">
        <v>0</v>
      </c>
      <c r="H268" s="462">
        <v>0</v>
      </c>
      <c r="I268" s="463"/>
      <c r="J268" s="462">
        <v>0</v>
      </c>
      <c r="K268" s="463"/>
      <c r="L268" s="462">
        <v>0</v>
      </c>
      <c r="M268" s="463"/>
      <c r="N268" s="462">
        <v>0</v>
      </c>
      <c r="O268" s="463"/>
      <c r="P268" s="462">
        <v>0</v>
      </c>
      <c r="Q268" s="463"/>
      <c r="R268" s="110">
        <v>0</v>
      </c>
      <c r="S268" s="460" t="s">
        <v>7</v>
      </c>
      <c r="T268" s="461"/>
      <c r="U268" s="91"/>
      <c r="V268" s="103"/>
      <c r="W268" s="169">
        <f aca="true" t="shared" si="15" ref="W268:X271">+B268</f>
        <v>0</v>
      </c>
      <c r="X268" s="141">
        <f t="shared" si="15"/>
        <v>0</v>
      </c>
      <c r="Y268" s="75">
        <f>+teams!H95</f>
        <v>0</v>
      </c>
      <c r="Z268" s="134">
        <f>SUM(F259:O259,T259,G268:R268,G$137,G$141)</f>
        <v>0</v>
      </c>
      <c r="AA268" s="217">
        <f>+G281</f>
        <v>0</v>
      </c>
    </row>
    <row r="269" spans="1:27" ht="20.25" customHeight="1">
      <c r="A269" s="106">
        <f t="shared" si="14"/>
        <v>0</v>
      </c>
      <c r="B269" s="14">
        <f t="shared" si="14"/>
        <v>0</v>
      </c>
      <c r="C269" s="448">
        <f t="shared" si="14"/>
        <v>0</v>
      </c>
      <c r="D269" s="449"/>
      <c r="E269" s="413"/>
      <c r="F269" s="33" t="s">
        <v>35</v>
      </c>
      <c r="G269" s="22">
        <v>0</v>
      </c>
      <c r="H269" s="531">
        <v>0</v>
      </c>
      <c r="I269" s="532"/>
      <c r="J269" s="531">
        <v>0</v>
      </c>
      <c r="K269" s="532"/>
      <c r="L269" s="531">
        <v>0</v>
      </c>
      <c r="M269" s="532"/>
      <c r="N269" s="531">
        <v>0</v>
      </c>
      <c r="O269" s="532"/>
      <c r="P269" s="531">
        <v>0</v>
      </c>
      <c r="Q269" s="532"/>
      <c r="R269" s="22">
        <v>0</v>
      </c>
      <c r="S269" s="460" t="s">
        <v>8</v>
      </c>
      <c r="T269" s="461"/>
      <c r="U269" s="91"/>
      <c r="V269" s="103"/>
      <c r="W269" s="169">
        <f t="shared" si="15"/>
        <v>0</v>
      </c>
      <c r="X269" s="141">
        <f t="shared" si="15"/>
        <v>0</v>
      </c>
      <c r="Y269" s="75">
        <f>+teams!H96</f>
        <v>0</v>
      </c>
      <c r="Z269" s="134">
        <f>SUM(F260:O260,T260,G269:R269,I$137,I$141)</f>
        <v>0</v>
      </c>
      <c r="AA269" s="217">
        <f>+I281</f>
        <v>0</v>
      </c>
    </row>
    <row r="270" spans="1:27" ht="20.25" customHeight="1">
      <c r="A270" s="106">
        <f t="shared" si="14"/>
        <v>0</v>
      </c>
      <c r="B270" s="14">
        <f t="shared" si="14"/>
        <v>0</v>
      </c>
      <c r="C270" s="448">
        <f t="shared" si="14"/>
        <v>0</v>
      </c>
      <c r="D270" s="449"/>
      <c r="E270" s="413"/>
      <c r="F270" s="33" t="s">
        <v>35</v>
      </c>
      <c r="G270" s="22">
        <v>0</v>
      </c>
      <c r="H270" s="531">
        <v>0</v>
      </c>
      <c r="I270" s="532"/>
      <c r="J270" s="531">
        <v>0</v>
      </c>
      <c r="K270" s="532"/>
      <c r="L270" s="531">
        <v>0</v>
      </c>
      <c r="M270" s="532"/>
      <c r="N270" s="531">
        <v>0</v>
      </c>
      <c r="O270" s="532"/>
      <c r="P270" s="531">
        <v>0</v>
      </c>
      <c r="Q270" s="532"/>
      <c r="R270" s="22">
        <v>0</v>
      </c>
      <c r="S270" s="460" t="s">
        <v>7</v>
      </c>
      <c r="T270" s="461"/>
      <c r="U270" s="91"/>
      <c r="V270" s="103"/>
      <c r="W270" s="169">
        <f t="shared" si="15"/>
        <v>0</v>
      </c>
      <c r="X270" s="141">
        <f t="shared" si="15"/>
        <v>0</v>
      </c>
      <c r="Y270" s="75">
        <f>+teams!H97</f>
        <v>0</v>
      </c>
      <c r="Z270" s="134">
        <f>SUM(F261:O261,T261,G270:R270,K$137,K$141)</f>
        <v>0</v>
      </c>
      <c r="AA270" s="217">
        <f>+K281</f>
        <v>0</v>
      </c>
    </row>
    <row r="271" spans="1:27" ht="20.25" customHeight="1" thickBot="1">
      <c r="A271" s="106">
        <f t="shared" si="14"/>
        <v>0</v>
      </c>
      <c r="B271" s="14">
        <f t="shared" si="14"/>
        <v>0</v>
      </c>
      <c r="C271" s="448">
        <f t="shared" si="14"/>
        <v>0</v>
      </c>
      <c r="D271" s="449"/>
      <c r="E271" s="413"/>
      <c r="F271" s="33" t="s">
        <v>35</v>
      </c>
      <c r="G271" s="22">
        <v>0</v>
      </c>
      <c r="H271" s="531">
        <v>0</v>
      </c>
      <c r="I271" s="532"/>
      <c r="J271" s="531">
        <v>0</v>
      </c>
      <c r="K271" s="532"/>
      <c r="L271" s="531">
        <v>0</v>
      </c>
      <c r="M271" s="532"/>
      <c r="N271" s="531">
        <v>0</v>
      </c>
      <c r="O271" s="532"/>
      <c r="P271" s="531">
        <v>0</v>
      </c>
      <c r="Q271" s="532"/>
      <c r="R271" s="22">
        <v>0</v>
      </c>
      <c r="S271" s="460" t="s">
        <v>9</v>
      </c>
      <c r="T271" s="461"/>
      <c r="U271" s="91"/>
      <c r="V271" s="103"/>
      <c r="W271" s="170">
        <f t="shared" si="15"/>
        <v>0</v>
      </c>
      <c r="X271" s="152">
        <f t="shared" si="15"/>
        <v>0</v>
      </c>
      <c r="Y271" s="75">
        <f>+teams!H98</f>
        <v>0</v>
      </c>
      <c r="Z271" s="134">
        <f>SUM(F262:O262,T262,G271:R271,M$137,M$141)</f>
        <v>0</v>
      </c>
      <c r="AA271" s="217">
        <f>+M281</f>
        <v>0</v>
      </c>
    </row>
    <row r="272" spans="1:22" ht="20.25" customHeight="1">
      <c r="A272" s="484" t="s">
        <v>16</v>
      </c>
      <c r="B272" s="485"/>
      <c r="C272" s="485"/>
      <c r="D272" s="485"/>
      <c r="E272" s="486"/>
      <c r="F272" s="32"/>
      <c r="G272" s="32"/>
      <c r="H272" s="531">
        <v>0</v>
      </c>
      <c r="I272" s="532"/>
      <c r="J272" s="531">
        <v>0</v>
      </c>
      <c r="K272" s="532"/>
      <c r="L272" s="531">
        <v>0</v>
      </c>
      <c r="M272" s="532"/>
      <c r="N272" s="531">
        <v>0</v>
      </c>
      <c r="O272" s="532"/>
      <c r="P272" s="531">
        <v>0</v>
      </c>
      <c r="Q272" s="532"/>
      <c r="R272" s="32"/>
      <c r="S272" s="533" t="s">
        <v>10</v>
      </c>
      <c r="T272" s="534"/>
      <c r="U272" s="149"/>
      <c r="V272" s="163"/>
    </row>
    <row r="273" spans="1:22" ht="20.25" customHeight="1">
      <c r="A273" s="484" t="s">
        <v>11</v>
      </c>
      <c r="B273" s="485"/>
      <c r="C273" s="485"/>
      <c r="D273" s="485"/>
      <c r="E273" s="486"/>
      <c r="F273" s="32"/>
      <c r="G273" s="23">
        <f>SUM(G268:G271)</f>
        <v>0</v>
      </c>
      <c r="H273" s="535">
        <f>SUM(H268:H271)-MIN(H268:H271)+H272</f>
        <v>0</v>
      </c>
      <c r="I273" s="536">
        <f>SUM(I269:I272)-MIN(I269:I272)</f>
        <v>0</v>
      </c>
      <c r="J273" s="535">
        <f>SUM(J268:J271)-MIN(J268:J271)+J272</f>
        <v>0</v>
      </c>
      <c r="K273" s="536">
        <f>SUM(K269:K272)-MIN(K269:K272)</f>
        <v>0</v>
      </c>
      <c r="L273" s="535">
        <f>SUM(L268:L271)-MIN(L268:L271)+L272</f>
        <v>0</v>
      </c>
      <c r="M273" s="536">
        <f>SUM(M269:M272)-MIN(M269:M272)</f>
        <v>0</v>
      </c>
      <c r="N273" s="535">
        <f>SUM(N268:N271)-MIN(N268:N271)+N272</f>
        <v>0</v>
      </c>
      <c r="O273" s="536">
        <f>SUM(O269:O272)-MIN(O269:O272)</f>
        <v>0</v>
      </c>
      <c r="P273" s="535">
        <f>SUM(P268:P271)-MIN(P268:P271)+P272</f>
        <v>0</v>
      </c>
      <c r="Q273" s="536">
        <f>SUM(Q269:Q272)-MIN(Q269:Q272)</f>
        <v>0</v>
      </c>
      <c r="R273" s="23">
        <f>SUM(R268:R271)</f>
        <v>0</v>
      </c>
      <c r="S273" s="537">
        <f>SUM(G273:R273)</f>
        <v>0</v>
      </c>
      <c r="T273" s="538"/>
      <c r="U273" s="30"/>
      <c r="V273" s="164"/>
    </row>
    <row r="274" spans="1:22" ht="20.25" customHeight="1">
      <c r="A274" s="539"/>
      <c r="B274" s="478"/>
      <c r="C274" s="478"/>
      <c r="D274" s="478"/>
      <c r="E274" s="478"/>
      <c r="F274" s="478"/>
      <c r="G274" s="478"/>
      <c r="H274" s="478"/>
      <c r="I274" s="478"/>
      <c r="J274" s="478"/>
      <c r="K274" s="478"/>
      <c r="L274" s="478"/>
      <c r="M274" s="478"/>
      <c r="N274" s="478"/>
      <c r="O274" s="478"/>
      <c r="P274" s="478"/>
      <c r="Q274" s="478"/>
      <c r="R274" s="478"/>
      <c r="S274" s="478"/>
      <c r="T274" s="478"/>
      <c r="U274" s="478"/>
      <c r="V274" s="540"/>
    </row>
    <row r="275" spans="1:22" ht="12" customHeight="1">
      <c r="A275" s="541" t="s">
        <v>31</v>
      </c>
      <c r="B275" s="542"/>
      <c r="C275" s="542"/>
      <c r="D275" s="543"/>
      <c r="E275" s="2" t="s">
        <v>12</v>
      </c>
      <c r="F275" s="2" t="s">
        <v>12</v>
      </c>
      <c r="G275" s="16" t="s">
        <v>12</v>
      </c>
      <c r="H275" s="2" t="s">
        <v>12</v>
      </c>
      <c r="I275" s="16" t="s">
        <v>12</v>
      </c>
      <c r="J275" s="2" t="s">
        <v>12</v>
      </c>
      <c r="K275" s="16" t="s">
        <v>12</v>
      </c>
      <c r="L275" s="16" t="s">
        <v>12</v>
      </c>
      <c r="M275" s="16" t="s">
        <v>12</v>
      </c>
      <c r="N275" s="2" t="s">
        <v>12</v>
      </c>
      <c r="O275" s="522" t="s">
        <v>6</v>
      </c>
      <c r="P275" s="547" t="s">
        <v>29</v>
      </c>
      <c r="Q275" s="548"/>
      <c r="R275" s="19"/>
      <c r="S275" s="6"/>
      <c r="T275" s="6"/>
      <c r="U275" s="6"/>
      <c r="V275" s="162"/>
    </row>
    <row r="276" spans="1:22" ht="20.25" customHeight="1">
      <c r="A276" s="544"/>
      <c r="B276" s="545"/>
      <c r="C276" s="545"/>
      <c r="D276" s="546"/>
      <c r="E276" s="254">
        <f>'Work Area'!$B$10</f>
        <v>0</v>
      </c>
      <c r="F276" s="254">
        <f>'Work Area'!$C$10</f>
        <v>0</v>
      </c>
      <c r="G276" s="254">
        <f>'Work Area'!$D$10</f>
        <v>0</v>
      </c>
      <c r="H276" s="254">
        <f>'Work Area'!$E$10</f>
        <v>0</v>
      </c>
      <c r="I276" s="254">
        <f>'Work Area'!$F$10</f>
        <v>0</v>
      </c>
      <c r="J276" s="254">
        <f>'Work Area'!$G$10</f>
        <v>0</v>
      </c>
      <c r="K276" s="254">
        <f>'Work Area'!$H$10</f>
        <v>0</v>
      </c>
      <c r="L276" s="254">
        <f>'Work Area'!$I$10</f>
        <v>0</v>
      </c>
      <c r="M276" s="254">
        <f>'Work Area'!$J$10</f>
        <v>0</v>
      </c>
      <c r="N276" s="254">
        <f>'Work Area'!$K$10</f>
        <v>0</v>
      </c>
      <c r="O276" s="523"/>
      <c r="P276" s="549"/>
      <c r="Q276" s="548"/>
      <c r="R276" s="19"/>
      <c r="S276" s="6"/>
      <c r="T276" s="6"/>
      <c r="U276" s="25"/>
      <c r="V276" s="165"/>
    </row>
    <row r="277" spans="1:22" ht="20.25" customHeight="1">
      <c r="A277" s="484" t="s">
        <v>11</v>
      </c>
      <c r="B277" s="485"/>
      <c r="C277" s="485"/>
      <c r="D277" s="486"/>
      <c r="E277" s="110">
        <v>0</v>
      </c>
      <c r="F277" s="110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537">
        <f>SUM(E277:O277)</f>
        <v>0</v>
      </c>
      <c r="Q277" s="538"/>
      <c r="R277" s="20"/>
      <c r="S277" s="8"/>
      <c r="T277" s="17"/>
      <c r="U277" s="25"/>
      <c r="V277" s="165"/>
    </row>
    <row r="278" spans="1:22" ht="12.75">
      <c r="A278" s="550"/>
      <c r="B278" s="551"/>
      <c r="C278" s="551"/>
      <c r="D278" s="551"/>
      <c r="E278" s="551"/>
      <c r="F278" s="551"/>
      <c r="G278" s="551"/>
      <c r="H278" s="551"/>
      <c r="I278" s="551"/>
      <c r="J278" s="551"/>
      <c r="K278" s="551"/>
      <c r="L278" s="551"/>
      <c r="M278" s="551"/>
      <c r="N278" s="551"/>
      <c r="O278" s="551"/>
      <c r="P278" s="551"/>
      <c r="Q278" s="551"/>
      <c r="R278" s="6"/>
      <c r="S278" s="6"/>
      <c r="T278" s="6"/>
      <c r="U278" s="552" t="s">
        <v>13</v>
      </c>
      <c r="V278" s="553"/>
    </row>
    <row r="279" spans="1:22" ht="9" customHeight="1">
      <c r="A279" s="541" t="s">
        <v>24</v>
      </c>
      <c r="B279" s="542"/>
      <c r="C279" s="542"/>
      <c r="D279" s="542"/>
      <c r="E279" s="542"/>
      <c r="F279" s="543"/>
      <c r="G279" s="556">
        <f>(C259)</f>
        <v>0</v>
      </c>
      <c r="H279" s="557"/>
      <c r="I279" s="560">
        <f>(C260)</f>
        <v>0</v>
      </c>
      <c r="J279" s="561"/>
      <c r="K279" s="560">
        <f>(C261)</f>
        <v>0</v>
      </c>
      <c r="L279" s="561"/>
      <c r="M279" s="560">
        <f>(C262)</f>
        <v>0</v>
      </c>
      <c r="N279" s="561"/>
      <c r="O279" s="522" t="s">
        <v>6</v>
      </c>
      <c r="P279" s="547" t="s">
        <v>23</v>
      </c>
      <c r="Q279" s="548"/>
      <c r="R279" s="8"/>
      <c r="S279" s="6"/>
      <c r="T279" s="6"/>
      <c r="U279" s="552"/>
      <c r="V279" s="553"/>
    </row>
    <row r="280" spans="1:22" ht="20.25" customHeight="1">
      <c r="A280" s="544"/>
      <c r="B280" s="545"/>
      <c r="C280" s="545"/>
      <c r="D280" s="545"/>
      <c r="E280" s="545"/>
      <c r="F280" s="546"/>
      <c r="G280" s="558"/>
      <c r="H280" s="559"/>
      <c r="I280" s="562"/>
      <c r="J280" s="563"/>
      <c r="K280" s="562"/>
      <c r="L280" s="563"/>
      <c r="M280" s="562"/>
      <c r="N280" s="563"/>
      <c r="O280" s="523"/>
      <c r="P280" s="549"/>
      <c r="Q280" s="548"/>
      <c r="R280" s="8"/>
      <c r="S280" s="6"/>
      <c r="T280" s="6"/>
      <c r="U280" s="554"/>
      <c r="V280" s="555"/>
    </row>
    <row r="281" spans="1:22" ht="20.25" customHeight="1">
      <c r="A281" s="484" t="s">
        <v>11</v>
      </c>
      <c r="B281" s="485"/>
      <c r="C281" s="485"/>
      <c r="D281" s="485"/>
      <c r="E281" s="485"/>
      <c r="F281" s="486"/>
      <c r="G281" s="564">
        <v>0</v>
      </c>
      <c r="H281" s="565"/>
      <c r="I281" s="566">
        <v>0</v>
      </c>
      <c r="J281" s="567"/>
      <c r="K281" s="566">
        <v>0</v>
      </c>
      <c r="L281" s="567"/>
      <c r="M281" s="566">
        <v>0</v>
      </c>
      <c r="N281" s="567"/>
      <c r="O281" s="15">
        <v>0</v>
      </c>
      <c r="P281" s="537">
        <f>SUM(G281:M281)-MIN(G281:M281)+O281</f>
        <v>0</v>
      </c>
      <c r="Q281" s="538"/>
      <c r="R281" s="91"/>
      <c r="S281" s="9"/>
      <c r="T281" s="8"/>
      <c r="U281" s="568" t="s">
        <v>14</v>
      </c>
      <c r="V281" s="569"/>
    </row>
    <row r="282" spans="1:22" ht="12.75">
      <c r="A282" s="550"/>
      <c r="B282" s="551"/>
      <c r="C282" s="551"/>
      <c r="D282" s="551"/>
      <c r="E282" s="551"/>
      <c r="F282" s="551"/>
      <c r="G282" s="551"/>
      <c r="H282" s="551"/>
      <c r="I282" s="551"/>
      <c r="J282" s="551"/>
      <c r="K282" s="551"/>
      <c r="L282" s="551"/>
      <c r="M282" s="551"/>
      <c r="N282" s="551"/>
      <c r="O282" s="551"/>
      <c r="P282" s="551"/>
      <c r="Q282" s="551"/>
      <c r="R282" s="6"/>
      <c r="S282" s="6"/>
      <c r="T282" s="6"/>
      <c r="U282" s="570"/>
      <c r="V282" s="571"/>
    </row>
    <row r="283" spans="1:22" ht="9" customHeight="1">
      <c r="A283" s="541" t="s">
        <v>27</v>
      </c>
      <c r="B283" s="542"/>
      <c r="C283" s="542"/>
      <c r="D283" s="542"/>
      <c r="E283" s="542"/>
      <c r="F283" s="543"/>
      <c r="G283" s="556">
        <f>(C259)</f>
        <v>0</v>
      </c>
      <c r="H283" s="557"/>
      <c r="I283" s="560">
        <f>(C260)</f>
        <v>0</v>
      </c>
      <c r="J283" s="561"/>
      <c r="K283" s="560">
        <f>(C261)</f>
        <v>0</v>
      </c>
      <c r="L283" s="561"/>
      <c r="M283" s="560">
        <f>(C262)</f>
        <v>0</v>
      </c>
      <c r="N283" s="561"/>
      <c r="O283" s="522" t="s">
        <v>6</v>
      </c>
      <c r="P283" s="547" t="s">
        <v>25</v>
      </c>
      <c r="Q283" s="548"/>
      <c r="R283" s="12"/>
      <c r="S283" s="6"/>
      <c r="T283" s="6"/>
      <c r="U283" s="570"/>
      <c r="V283" s="571"/>
    </row>
    <row r="284" spans="1:22" ht="18.75" customHeight="1">
      <c r="A284" s="544"/>
      <c r="B284" s="545"/>
      <c r="C284" s="545"/>
      <c r="D284" s="545"/>
      <c r="E284" s="545"/>
      <c r="F284" s="546"/>
      <c r="G284" s="558"/>
      <c r="H284" s="559"/>
      <c r="I284" s="562"/>
      <c r="J284" s="563"/>
      <c r="K284" s="562"/>
      <c r="L284" s="563"/>
      <c r="M284" s="562"/>
      <c r="N284" s="563"/>
      <c r="O284" s="523"/>
      <c r="P284" s="549"/>
      <c r="Q284" s="548"/>
      <c r="R284" s="12"/>
      <c r="S284" s="6"/>
      <c r="T284" s="6"/>
      <c r="U284" s="685">
        <f>SUM(V263+S273+P277+P281+P285)</f>
        <v>0</v>
      </c>
      <c r="V284" s="686"/>
    </row>
    <row r="285" spans="1:22" ht="20.25" customHeight="1">
      <c r="A285" s="484" t="s">
        <v>11</v>
      </c>
      <c r="B285" s="485"/>
      <c r="C285" s="485"/>
      <c r="D285" s="485"/>
      <c r="E285" s="485"/>
      <c r="F285" s="486"/>
      <c r="G285" s="564">
        <v>0</v>
      </c>
      <c r="H285" s="565"/>
      <c r="I285" s="566">
        <v>0</v>
      </c>
      <c r="J285" s="567"/>
      <c r="K285" s="566">
        <v>0</v>
      </c>
      <c r="L285" s="567"/>
      <c r="M285" s="566">
        <v>0</v>
      </c>
      <c r="N285" s="567"/>
      <c r="O285" s="15">
        <v>0</v>
      </c>
      <c r="P285" s="537">
        <f>SUM(G285:M285)-MIN(G285:M285)+O285</f>
        <v>0</v>
      </c>
      <c r="Q285" s="538"/>
      <c r="R285" s="13"/>
      <c r="S285" s="9"/>
      <c r="T285" s="352" t="s">
        <v>156</v>
      </c>
      <c r="U285" s="687"/>
      <c r="V285" s="688"/>
    </row>
    <row r="286" spans="1:22" ht="20.25" customHeight="1">
      <c r="A286" s="576" t="s">
        <v>36</v>
      </c>
      <c r="B286" s="577"/>
      <c r="C286" s="577"/>
      <c r="D286" s="577"/>
      <c r="E286" s="577"/>
      <c r="F286" s="577"/>
      <c r="G286" s="577"/>
      <c r="H286" s="577"/>
      <c r="I286" s="577"/>
      <c r="J286" s="577"/>
      <c r="K286" s="577"/>
      <c r="L286" s="577"/>
      <c r="M286" s="577"/>
      <c r="N286" s="577"/>
      <c r="O286" s="577"/>
      <c r="P286" s="577"/>
      <c r="Q286" s="577"/>
      <c r="R286" s="577"/>
      <c r="S286" s="577"/>
      <c r="T286" s="577"/>
      <c r="U286" s="577"/>
      <c r="V286" s="578"/>
    </row>
    <row r="287" spans="1:22" ht="20.25" customHeight="1">
      <c r="A287" s="576" t="s">
        <v>32</v>
      </c>
      <c r="B287" s="577"/>
      <c r="C287" s="577"/>
      <c r="D287" s="577"/>
      <c r="E287" s="577"/>
      <c r="F287" s="577"/>
      <c r="G287" s="577"/>
      <c r="H287" s="577"/>
      <c r="I287" s="577"/>
      <c r="J287" s="577"/>
      <c r="K287" s="577"/>
      <c r="L287" s="577"/>
      <c r="M287" s="577"/>
      <c r="N287" s="577"/>
      <c r="O287" s="577"/>
      <c r="P287" s="577"/>
      <c r="Q287" s="577"/>
      <c r="R287" s="577"/>
      <c r="S287" s="577"/>
      <c r="T287" s="577"/>
      <c r="U287" s="577"/>
      <c r="V287" s="578"/>
    </row>
    <row r="288" spans="1:22" ht="13.5" thickBot="1">
      <c r="A288" s="695"/>
      <c r="B288" s="696"/>
      <c r="C288" s="696"/>
      <c r="D288" s="696"/>
      <c r="E288" s="696"/>
      <c r="F288" s="696"/>
      <c r="G288" s="696"/>
      <c r="H288" s="696"/>
      <c r="I288" s="696"/>
      <c r="J288" s="696"/>
      <c r="K288" s="696"/>
      <c r="L288" s="696"/>
      <c r="M288" s="696"/>
      <c r="N288" s="696"/>
      <c r="O288" s="696"/>
      <c r="P288" s="696"/>
      <c r="Q288" s="696"/>
      <c r="R288" s="696"/>
      <c r="S288" s="696"/>
      <c r="T288" s="696"/>
      <c r="U288" s="696"/>
      <c r="V288" s="697"/>
    </row>
    <row r="289" spans="1:22" ht="30.75" customHeight="1">
      <c r="A289" s="94" t="s">
        <v>3</v>
      </c>
      <c r="B289" s="132" t="str">
        <f>+teams!D100</f>
        <v>team 19</v>
      </c>
      <c r="C289" s="95"/>
      <c r="D289" s="95"/>
      <c r="E289" s="95"/>
      <c r="F289" s="96"/>
      <c r="G289" s="97"/>
      <c r="H289" s="98" t="s">
        <v>26</v>
      </c>
      <c r="I289" s="109">
        <f>+teams!C100</f>
        <v>999</v>
      </c>
      <c r="J289" s="136"/>
      <c r="K289" s="98" t="s">
        <v>20</v>
      </c>
      <c r="L289" s="505" t="str">
        <f>+teams!A100</f>
        <v>Senior D</v>
      </c>
      <c r="M289" s="506"/>
      <c r="N289" s="137"/>
      <c r="O289" s="100" t="s">
        <v>22</v>
      </c>
      <c r="P289" s="135" t="str">
        <f>+teams!B100</f>
        <v>A</v>
      </c>
      <c r="Q289" s="101"/>
      <c r="R289" s="101"/>
      <c r="S289" s="101"/>
      <c r="T289" s="101"/>
      <c r="U289" s="101"/>
      <c r="V289" s="155"/>
    </row>
    <row r="290" spans="1:22" ht="12" customHeight="1">
      <c r="A290" s="102"/>
      <c r="B290" s="86"/>
      <c r="C290" s="86"/>
      <c r="D290" s="86"/>
      <c r="E290" s="86"/>
      <c r="F290" s="86"/>
      <c r="G290" s="86"/>
      <c r="H290" s="86"/>
      <c r="I290" s="87"/>
      <c r="J290" s="87"/>
      <c r="K290" s="88"/>
      <c r="L290" s="87"/>
      <c r="M290" s="89"/>
      <c r="N290" s="89"/>
      <c r="O290" s="90"/>
      <c r="P290" s="92"/>
      <c r="Q290" s="93"/>
      <c r="R290" s="93"/>
      <c r="S290" s="93"/>
      <c r="T290" s="93"/>
      <c r="U290" s="93"/>
      <c r="V290" s="156"/>
    </row>
    <row r="291" spans="1:22" ht="12" customHeight="1">
      <c r="A291" s="507"/>
      <c r="B291" s="508"/>
      <c r="C291" s="508"/>
      <c r="D291" s="508"/>
      <c r="E291" s="508"/>
      <c r="F291" s="508"/>
      <c r="G291" s="508"/>
      <c r="H291" s="508"/>
      <c r="I291" s="508"/>
      <c r="J291" s="508"/>
      <c r="K291" s="508"/>
      <c r="L291" s="508"/>
      <c r="M291" s="508"/>
      <c r="N291" s="508"/>
      <c r="O291" s="508"/>
      <c r="P291" s="508"/>
      <c r="Q291" s="508"/>
      <c r="R291" s="508"/>
      <c r="S291" s="508"/>
      <c r="T291" s="508"/>
      <c r="U291" s="508"/>
      <c r="V291" s="509"/>
    </row>
    <row r="292" spans="1:22" ht="20.25" customHeight="1">
      <c r="A292" s="510" t="s">
        <v>1</v>
      </c>
      <c r="B292" s="511"/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1"/>
      <c r="R292" s="511"/>
      <c r="S292" s="511"/>
      <c r="T292" s="511"/>
      <c r="U292" s="511"/>
      <c r="V292" s="512"/>
    </row>
    <row r="293" spans="1:22" ht="20.25" customHeight="1">
      <c r="A293" s="513" t="s">
        <v>0</v>
      </c>
      <c r="B293" s="515" t="s">
        <v>21</v>
      </c>
      <c r="C293" s="517" t="s">
        <v>4</v>
      </c>
      <c r="D293" s="518"/>
      <c r="E293" s="519"/>
      <c r="F293" s="515" t="s">
        <v>125</v>
      </c>
      <c r="H293" s="62" t="s">
        <v>61</v>
      </c>
      <c r="J293" s="62" t="s">
        <v>62</v>
      </c>
      <c r="L293" s="62" t="s">
        <v>63</v>
      </c>
      <c r="N293" s="62" t="s">
        <v>98</v>
      </c>
      <c r="P293" s="62" t="s">
        <v>99</v>
      </c>
      <c r="Q293" s="525" t="s">
        <v>86</v>
      </c>
      <c r="R293" s="526"/>
      <c r="S293" s="527"/>
      <c r="T293" s="2" t="s">
        <v>6</v>
      </c>
      <c r="U293" s="91"/>
      <c r="V293" s="157" t="s">
        <v>19</v>
      </c>
    </row>
    <row r="294" spans="1:22" ht="20.25" customHeight="1">
      <c r="A294" s="514"/>
      <c r="B294" s="516"/>
      <c r="C294" s="520"/>
      <c r="D294" s="508"/>
      <c r="E294" s="521"/>
      <c r="F294" s="523"/>
      <c r="H294" s="62"/>
      <c r="J294" s="62"/>
      <c r="L294" s="62"/>
      <c r="N294" s="62"/>
      <c r="P294" s="62"/>
      <c r="Q294" s="62">
        <v>1</v>
      </c>
      <c r="R294" s="62">
        <v>2</v>
      </c>
      <c r="S294" s="62">
        <v>3</v>
      </c>
      <c r="T294" s="3"/>
      <c r="U294" s="91"/>
      <c r="V294" s="158" t="s">
        <v>7</v>
      </c>
    </row>
    <row r="295" spans="1:22" ht="20.25" customHeight="1">
      <c r="A295" s="105">
        <f>+teams!G100</f>
        <v>0</v>
      </c>
      <c r="B295" s="4">
        <f>+teams!E100</f>
        <v>0</v>
      </c>
      <c r="C295" s="528">
        <f>+teams!I100</f>
        <v>0</v>
      </c>
      <c r="D295" s="529"/>
      <c r="E295" s="530"/>
      <c r="F295" s="110">
        <v>0</v>
      </c>
      <c r="G295" s="111"/>
      <c r="H295" s="191">
        <v>0</v>
      </c>
      <c r="J295" s="191">
        <v>0</v>
      </c>
      <c r="L295" s="191">
        <v>0</v>
      </c>
      <c r="N295" s="191">
        <v>0</v>
      </c>
      <c r="P295" s="191">
        <v>0</v>
      </c>
      <c r="Q295" s="142"/>
      <c r="R295" s="142"/>
      <c r="S295" s="142"/>
      <c r="T295" s="110">
        <v>0</v>
      </c>
      <c r="U295" s="91"/>
      <c r="V295" s="159" t="s">
        <v>8</v>
      </c>
    </row>
    <row r="296" spans="1:22" ht="20.25" customHeight="1">
      <c r="A296" s="105">
        <f>+teams!G101</f>
        <v>0</v>
      </c>
      <c r="B296" s="4">
        <f>+teams!E101</f>
        <v>0</v>
      </c>
      <c r="C296" s="528">
        <f>+teams!I101</f>
        <v>0</v>
      </c>
      <c r="D296" s="529"/>
      <c r="E296" s="530"/>
      <c r="F296" s="22">
        <v>0</v>
      </c>
      <c r="G296" s="91"/>
      <c r="H296" s="192">
        <v>0</v>
      </c>
      <c r="J296" s="192">
        <v>0</v>
      </c>
      <c r="L296" s="192">
        <v>0</v>
      </c>
      <c r="N296" s="192">
        <v>0</v>
      </c>
      <c r="P296" s="192">
        <v>0</v>
      </c>
      <c r="Q296" s="143"/>
      <c r="R296" s="143"/>
      <c r="S296" s="143"/>
      <c r="T296" s="110">
        <v>0</v>
      </c>
      <c r="U296" s="91"/>
      <c r="V296" s="159" t="s">
        <v>7</v>
      </c>
    </row>
    <row r="297" spans="1:22" ht="20.25" customHeight="1">
      <c r="A297" s="105">
        <f>+teams!G102</f>
        <v>0</v>
      </c>
      <c r="B297" s="4">
        <f>+teams!E102</f>
        <v>0</v>
      </c>
      <c r="C297" s="528">
        <f>+teams!I102</f>
        <v>0</v>
      </c>
      <c r="D297" s="529"/>
      <c r="E297" s="530"/>
      <c r="F297" s="22">
        <v>0</v>
      </c>
      <c r="G297" s="91"/>
      <c r="H297" s="192">
        <v>0</v>
      </c>
      <c r="J297" s="192">
        <v>0</v>
      </c>
      <c r="L297" s="192">
        <v>0</v>
      </c>
      <c r="N297" s="192">
        <v>0</v>
      </c>
      <c r="P297" s="192">
        <v>0</v>
      </c>
      <c r="Q297" s="143"/>
      <c r="R297" s="143"/>
      <c r="S297" s="143"/>
      <c r="T297" s="110">
        <v>0</v>
      </c>
      <c r="U297" s="91"/>
      <c r="V297" s="159" t="s">
        <v>9</v>
      </c>
    </row>
    <row r="298" spans="1:22" ht="20.25" customHeight="1">
      <c r="A298" s="105">
        <f>+teams!G103</f>
        <v>0</v>
      </c>
      <c r="B298" s="4">
        <f>+teams!E103</f>
        <v>0</v>
      </c>
      <c r="C298" s="528">
        <f>+teams!I103</f>
        <v>0</v>
      </c>
      <c r="D298" s="529"/>
      <c r="E298" s="530"/>
      <c r="F298" s="22">
        <v>0</v>
      </c>
      <c r="G298" s="91"/>
      <c r="H298" s="192">
        <v>0</v>
      </c>
      <c r="J298" s="192">
        <v>0</v>
      </c>
      <c r="L298" s="192">
        <v>0</v>
      </c>
      <c r="N298" s="192">
        <v>0</v>
      </c>
      <c r="P298" s="192">
        <v>0</v>
      </c>
      <c r="Q298" s="144"/>
      <c r="R298" s="144"/>
      <c r="S298" s="144"/>
      <c r="T298" s="110">
        <v>0</v>
      </c>
      <c r="U298" s="91"/>
      <c r="V298" s="159" t="s">
        <v>10</v>
      </c>
    </row>
    <row r="299" spans="1:22" ht="20.25" customHeight="1">
      <c r="A299" s="484" t="s">
        <v>11</v>
      </c>
      <c r="B299" s="485"/>
      <c r="C299" s="485"/>
      <c r="D299" s="485"/>
      <c r="E299" s="486"/>
      <c r="F299" s="145">
        <f>SUM(F295:F298)</f>
        <v>0</v>
      </c>
      <c r="H299" s="193">
        <f>SUM(H295:H298)-MIN(H295:H298)</f>
        <v>0</v>
      </c>
      <c r="J299" s="193">
        <f>SUM(J295:J298)-MIN(J295:J298)</f>
        <v>0</v>
      </c>
      <c r="L299" s="193">
        <f>SUM(L295:L298)-MIN(L295:L298)</f>
        <v>0</v>
      </c>
      <c r="N299" s="193">
        <f>SUM(N295:N298)-MIN(N295:N298)</f>
        <v>0</v>
      </c>
      <c r="P299" s="193">
        <f>SUM(P295:P298)-MIN(P295:P298)</f>
        <v>0</v>
      </c>
      <c r="Q299" s="112">
        <v>0</v>
      </c>
      <c r="R299" s="112">
        <f>SUM(R295:R298)</f>
        <v>0</v>
      </c>
      <c r="S299" s="112">
        <f>SUM(S295:S298)</f>
        <v>0</v>
      </c>
      <c r="T299" s="145">
        <f>SUM(T295:T298)</f>
        <v>0</v>
      </c>
      <c r="U299" s="91"/>
      <c r="V299" s="160">
        <f>SUM(F299:T299)</f>
        <v>0</v>
      </c>
    </row>
    <row r="300" spans="1:22" ht="20.25" customHeight="1">
      <c r="A300" s="488"/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518"/>
      <c r="P300" s="518"/>
      <c r="Q300" s="518"/>
      <c r="R300" s="518"/>
      <c r="S300" s="518"/>
      <c r="T300" s="518"/>
      <c r="U300" s="518"/>
      <c r="V300" s="489"/>
    </row>
    <row r="301" spans="1:22" ht="20.25" customHeight="1">
      <c r="A301" s="510" t="s">
        <v>15</v>
      </c>
      <c r="B301" s="479"/>
      <c r="C301" s="479"/>
      <c r="D301" s="479"/>
      <c r="E301" s="479"/>
      <c r="F301" s="479"/>
      <c r="G301" s="479"/>
      <c r="H301" s="479"/>
      <c r="I301" s="479"/>
      <c r="J301" s="479"/>
      <c r="K301" s="479"/>
      <c r="L301" s="479"/>
      <c r="M301" s="479"/>
      <c r="N301" s="479"/>
      <c r="O301" s="479"/>
      <c r="P301" s="479"/>
      <c r="Q301" s="479"/>
      <c r="R301" s="479"/>
      <c r="S301" s="479"/>
      <c r="T301" s="480"/>
      <c r="U301" s="26"/>
      <c r="V301" s="161"/>
    </row>
    <row r="302" spans="1:22" ht="20.25" customHeight="1" thickBot="1">
      <c r="A302" s="481" t="s">
        <v>0</v>
      </c>
      <c r="B302" s="476" t="s">
        <v>21</v>
      </c>
      <c r="C302" s="477" t="s">
        <v>4</v>
      </c>
      <c r="D302" s="478"/>
      <c r="E302" s="475"/>
      <c r="F302" s="472" t="s">
        <v>34</v>
      </c>
      <c r="G302" s="522" t="s">
        <v>5</v>
      </c>
      <c r="H302" s="691">
        <f>stall1</f>
        <v>0</v>
      </c>
      <c r="I302" s="692"/>
      <c r="J302" s="691">
        <f>stall2</f>
        <v>0</v>
      </c>
      <c r="K302" s="692"/>
      <c r="L302" s="691">
        <f>stall3</f>
        <v>0</v>
      </c>
      <c r="M302" s="692"/>
      <c r="N302" s="691">
        <f>stall4</f>
        <v>0</v>
      </c>
      <c r="O302" s="692"/>
      <c r="P302" s="474">
        <f>stall5</f>
        <v>0</v>
      </c>
      <c r="Q302" s="470"/>
      <c r="R302" s="465" t="s">
        <v>6</v>
      </c>
      <c r="S302" s="517" t="s">
        <v>18</v>
      </c>
      <c r="T302" s="519"/>
      <c r="U302" s="148"/>
      <c r="V302" s="162"/>
    </row>
    <row r="303" spans="1:27" ht="20.25" customHeight="1" thickBot="1">
      <c r="A303" s="514"/>
      <c r="B303" s="516"/>
      <c r="C303" s="520"/>
      <c r="D303" s="508"/>
      <c r="E303" s="521"/>
      <c r="F303" s="473"/>
      <c r="G303" s="523"/>
      <c r="H303" s="693"/>
      <c r="I303" s="694"/>
      <c r="J303" s="693"/>
      <c r="K303" s="694"/>
      <c r="L303" s="693"/>
      <c r="M303" s="694"/>
      <c r="N303" s="693"/>
      <c r="O303" s="694"/>
      <c r="P303" s="471"/>
      <c r="Q303" s="464"/>
      <c r="R303" s="466"/>
      <c r="S303" s="477"/>
      <c r="T303" s="475"/>
      <c r="U303" s="91"/>
      <c r="V303" s="103"/>
      <c r="W303" s="168" t="s">
        <v>77</v>
      </c>
      <c r="X303" s="133" t="s">
        <v>4</v>
      </c>
      <c r="Y303" s="150" t="s">
        <v>78</v>
      </c>
      <c r="Z303" s="151" t="s">
        <v>76</v>
      </c>
      <c r="AA303" s="291" t="s">
        <v>130</v>
      </c>
    </row>
    <row r="304" spans="1:27" ht="20.25" customHeight="1">
      <c r="A304" s="106">
        <f aca="true" t="shared" si="16" ref="A304:C307">(A295)</f>
        <v>0</v>
      </c>
      <c r="B304" s="14">
        <f t="shared" si="16"/>
        <v>0</v>
      </c>
      <c r="C304" s="467">
        <f t="shared" si="16"/>
        <v>0</v>
      </c>
      <c r="D304" s="468"/>
      <c r="E304" s="469"/>
      <c r="F304" s="33" t="s">
        <v>35</v>
      </c>
      <c r="G304" s="22">
        <v>0</v>
      </c>
      <c r="H304" s="462">
        <v>0</v>
      </c>
      <c r="I304" s="463"/>
      <c r="J304" s="462">
        <v>0</v>
      </c>
      <c r="K304" s="463"/>
      <c r="L304" s="462">
        <v>0</v>
      </c>
      <c r="M304" s="463"/>
      <c r="N304" s="462">
        <v>0</v>
      </c>
      <c r="O304" s="463"/>
      <c r="P304" s="462">
        <v>0</v>
      </c>
      <c r="Q304" s="463"/>
      <c r="R304" s="110">
        <v>0</v>
      </c>
      <c r="S304" s="460" t="s">
        <v>7</v>
      </c>
      <c r="T304" s="461"/>
      <c r="U304" s="91"/>
      <c r="V304" s="103"/>
      <c r="W304" s="169">
        <f aca="true" t="shared" si="17" ref="W304:X307">+B304</f>
        <v>0</v>
      </c>
      <c r="X304" s="141">
        <f t="shared" si="17"/>
        <v>0</v>
      </c>
      <c r="Y304" s="75">
        <f>+teams!H131</f>
        <v>0</v>
      </c>
      <c r="Z304" s="134">
        <f>SUM(F295:O295,T295,G304:R304,G$137,G$141)</f>
        <v>0</v>
      </c>
      <c r="AA304" s="217">
        <f>+G317</f>
        <v>0</v>
      </c>
    </row>
    <row r="305" spans="1:27" ht="20.25" customHeight="1">
      <c r="A305" s="106">
        <f t="shared" si="16"/>
        <v>0</v>
      </c>
      <c r="B305" s="14">
        <f t="shared" si="16"/>
        <v>0</v>
      </c>
      <c r="C305" s="448">
        <f t="shared" si="16"/>
        <v>0</v>
      </c>
      <c r="D305" s="449"/>
      <c r="E305" s="413"/>
      <c r="F305" s="33" t="s">
        <v>35</v>
      </c>
      <c r="G305" s="22">
        <v>0</v>
      </c>
      <c r="H305" s="531">
        <v>0</v>
      </c>
      <c r="I305" s="532"/>
      <c r="J305" s="531">
        <v>0</v>
      </c>
      <c r="K305" s="532"/>
      <c r="L305" s="531">
        <v>0</v>
      </c>
      <c r="M305" s="532"/>
      <c r="N305" s="531">
        <v>0</v>
      </c>
      <c r="O305" s="532"/>
      <c r="P305" s="531">
        <v>0</v>
      </c>
      <c r="Q305" s="532"/>
      <c r="R305" s="22">
        <v>0</v>
      </c>
      <c r="S305" s="460" t="s">
        <v>8</v>
      </c>
      <c r="T305" s="461"/>
      <c r="U305" s="91"/>
      <c r="V305" s="103"/>
      <c r="W305" s="169">
        <f t="shared" si="17"/>
        <v>0</v>
      </c>
      <c r="X305" s="141">
        <f t="shared" si="17"/>
        <v>0</v>
      </c>
      <c r="Y305" s="75">
        <f>+teams!H132</f>
        <v>0</v>
      </c>
      <c r="Z305" s="134">
        <f>SUM(F296:O296,T296,G305:R305,I$137,I$141)</f>
        <v>0</v>
      </c>
      <c r="AA305" s="217">
        <f>+I317</f>
        <v>0</v>
      </c>
    </row>
    <row r="306" spans="1:27" ht="20.25" customHeight="1">
      <c r="A306" s="106">
        <f t="shared" si="16"/>
        <v>0</v>
      </c>
      <c r="B306" s="14">
        <f t="shared" si="16"/>
        <v>0</v>
      </c>
      <c r="C306" s="448">
        <f t="shared" si="16"/>
        <v>0</v>
      </c>
      <c r="D306" s="449"/>
      <c r="E306" s="413"/>
      <c r="F306" s="33" t="s">
        <v>35</v>
      </c>
      <c r="G306" s="22">
        <v>0</v>
      </c>
      <c r="H306" s="531">
        <v>0</v>
      </c>
      <c r="I306" s="532"/>
      <c r="J306" s="531">
        <v>0</v>
      </c>
      <c r="K306" s="532"/>
      <c r="L306" s="531">
        <v>0</v>
      </c>
      <c r="M306" s="532"/>
      <c r="N306" s="531">
        <v>0</v>
      </c>
      <c r="O306" s="532"/>
      <c r="P306" s="531">
        <v>0</v>
      </c>
      <c r="Q306" s="532"/>
      <c r="R306" s="22">
        <v>0</v>
      </c>
      <c r="S306" s="460" t="s">
        <v>7</v>
      </c>
      <c r="T306" s="461"/>
      <c r="U306" s="91"/>
      <c r="V306" s="103"/>
      <c r="W306" s="169">
        <f t="shared" si="17"/>
        <v>0</v>
      </c>
      <c r="X306" s="141">
        <f t="shared" si="17"/>
        <v>0</v>
      </c>
      <c r="Y306" s="75">
        <f>+teams!H133</f>
        <v>0</v>
      </c>
      <c r="Z306" s="134">
        <f>SUM(F297:O297,T297,G306:R306,K$137,K$141)</f>
        <v>0</v>
      </c>
      <c r="AA306" s="217">
        <f>+K317</f>
        <v>0</v>
      </c>
    </row>
    <row r="307" spans="1:27" ht="20.25" customHeight="1" thickBot="1">
      <c r="A307" s="106">
        <f t="shared" si="16"/>
        <v>0</v>
      </c>
      <c r="B307" s="14">
        <f t="shared" si="16"/>
        <v>0</v>
      </c>
      <c r="C307" s="448">
        <f t="shared" si="16"/>
        <v>0</v>
      </c>
      <c r="D307" s="449"/>
      <c r="E307" s="413"/>
      <c r="F307" s="33" t="s">
        <v>35</v>
      </c>
      <c r="G307" s="22">
        <v>0</v>
      </c>
      <c r="H307" s="531">
        <v>0</v>
      </c>
      <c r="I307" s="532"/>
      <c r="J307" s="531">
        <v>0</v>
      </c>
      <c r="K307" s="532"/>
      <c r="L307" s="531">
        <v>0</v>
      </c>
      <c r="M307" s="532"/>
      <c r="N307" s="531">
        <v>0</v>
      </c>
      <c r="O307" s="532"/>
      <c r="P307" s="531">
        <v>0</v>
      </c>
      <c r="Q307" s="532"/>
      <c r="R307" s="22">
        <v>0</v>
      </c>
      <c r="S307" s="460" t="s">
        <v>9</v>
      </c>
      <c r="T307" s="461"/>
      <c r="U307" s="91"/>
      <c r="V307" s="103"/>
      <c r="W307" s="170">
        <f t="shared" si="17"/>
        <v>0</v>
      </c>
      <c r="X307" s="152">
        <f t="shared" si="17"/>
        <v>0</v>
      </c>
      <c r="Y307" s="75">
        <f>+teams!H134</f>
        <v>0</v>
      </c>
      <c r="Z307" s="134">
        <f>SUM(F298:O298,T298,G307:R307,M$137,M$141)</f>
        <v>0</v>
      </c>
      <c r="AA307" s="217">
        <f>+M317</f>
        <v>0</v>
      </c>
    </row>
    <row r="308" spans="1:22" ht="20.25" customHeight="1">
      <c r="A308" s="484" t="s">
        <v>16</v>
      </c>
      <c r="B308" s="485"/>
      <c r="C308" s="485"/>
      <c r="D308" s="485"/>
      <c r="E308" s="486"/>
      <c r="F308" s="32"/>
      <c r="G308" s="32"/>
      <c r="H308" s="531">
        <v>0</v>
      </c>
      <c r="I308" s="532"/>
      <c r="J308" s="531">
        <v>0</v>
      </c>
      <c r="K308" s="532"/>
      <c r="L308" s="531">
        <v>0</v>
      </c>
      <c r="M308" s="532"/>
      <c r="N308" s="531">
        <v>0</v>
      </c>
      <c r="O308" s="532"/>
      <c r="P308" s="531">
        <v>0</v>
      </c>
      <c r="Q308" s="532"/>
      <c r="R308" s="32"/>
      <c r="S308" s="533" t="s">
        <v>10</v>
      </c>
      <c r="T308" s="534"/>
      <c r="U308" s="149"/>
      <c r="V308" s="163"/>
    </row>
    <row r="309" spans="1:22" ht="20.25" customHeight="1">
      <c r="A309" s="484" t="s">
        <v>11</v>
      </c>
      <c r="B309" s="485"/>
      <c r="C309" s="485"/>
      <c r="D309" s="485"/>
      <c r="E309" s="486"/>
      <c r="F309" s="32"/>
      <c r="G309" s="23">
        <f>SUM(G304:G307)</f>
        <v>0</v>
      </c>
      <c r="H309" s="535">
        <f>SUM(H304:H307)-MIN(H304:H307)+H308</f>
        <v>0</v>
      </c>
      <c r="I309" s="536">
        <f>SUM(I305:I308)-MIN(I305:I308)</f>
        <v>0</v>
      </c>
      <c r="J309" s="535">
        <f>SUM(J304:J307)-MIN(J304:J307)+J308</f>
        <v>0</v>
      </c>
      <c r="K309" s="536">
        <f>SUM(K305:K308)-MIN(K305:K308)</f>
        <v>0</v>
      </c>
      <c r="L309" s="535">
        <f>SUM(L304:L307)-MIN(L304:L307)+L308</f>
        <v>0</v>
      </c>
      <c r="M309" s="536">
        <f>SUM(M305:M308)-MIN(M305:M308)</f>
        <v>0</v>
      </c>
      <c r="N309" s="535">
        <f>SUM(N304:N307)-MIN(N304:N307)+N308</f>
        <v>0</v>
      </c>
      <c r="O309" s="536">
        <f>SUM(O305:O308)-MIN(O305:O308)</f>
        <v>0</v>
      </c>
      <c r="P309" s="535">
        <f>SUM(P304:P307)-MIN(P304:P307)+P308</f>
        <v>0</v>
      </c>
      <c r="Q309" s="536">
        <f>SUM(Q305:Q308)-MIN(Q305:Q308)</f>
        <v>0</v>
      </c>
      <c r="R309" s="23">
        <f>SUM(R304:R307)</f>
        <v>0</v>
      </c>
      <c r="S309" s="537">
        <f>SUM(G309:R309)</f>
        <v>0</v>
      </c>
      <c r="T309" s="538"/>
      <c r="U309" s="30"/>
      <c r="V309" s="164"/>
    </row>
    <row r="310" spans="1:22" ht="20.25" customHeight="1">
      <c r="A310" s="539"/>
      <c r="B310" s="478"/>
      <c r="C310" s="478"/>
      <c r="D310" s="478"/>
      <c r="E310" s="478"/>
      <c r="F310" s="478"/>
      <c r="G310" s="478"/>
      <c r="H310" s="478"/>
      <c r="I310" s="478"/>
      <c r="J310" s="478"/>
      <c r="K310" s="478"/>
      <c r="L310" s="478"/>
      <c r="M310" s="478"/>
      <c r="N310" s="478"/>
      <c r="O310" s="478"/>
      <c r="P310" s="478"/>
      <c r="Q310" s="478"/>
      <c r="R310" s="478"/>
      <c r="S310" s="478"/>
      <c r="T310" s="478"/>
      <c r="U310" s="478"/>
      <c r="V310" s="540"/>
    </row>
    <row r="311" spans="1:22" ht="12" customHeight="1">
      <c r="A311" s="541" t="s">
        <v>31</v>
      </c>
      <c r="B311" s="542"/>
      <c r="C311" s="542"/>
      <c r="D311" s="543"/>
      <c r="E311" s="2" t="s">
        <v>12</v>
      </c>
      <c r="F311" s="2" t="s">
        <v>12</v>
      </c>
      <c r="G311" s="16" t="s">
        <v>12</v>
      </c>
      <c r="H311" s="2" t="s">
        <v>12</v>
      </c>
      <c r="I311" s="16" t="s">
        <v>12</v>
      </c>
      <c r="J311" s="2" t="s">
        <v>12</v>
      </c>
      <c r="K311" s="16" t="s">
        <v>12</v>
      </c>
      <c r="L311" s="16" t="s">
        <v>12</v>
      </c>
      <c r="M311" s="16" t="s">
        <v>12</v>
      </c>
      <c r="N311" s="2" t="s">
        <v>12</v>
      </c>
      <c r="O311" s="522" t="s">
        <v>6</v>
      </c>
      <c r="P311" s="547" t="s">
        <v>29</v>
      </c>
      <c r="Q311" s="548"/>
      <c r="R311" s="19"/>
      <c r="S311" s="6"/>
      <c r="T311" s="6"/>
      <c r="U311" s="6"/>
      <c r="V311" s="162"/>
    </row>
    <row r="312" spans="1:22" ht="20.25" customHeight="1">
      <c r="A312" s="544"/>
      <c r="B312" s="545"/>
      <c r="C312" s="545"/>
      <c r="D312" s="546"/>
      <c r="E312" s="254">
        <f>'Work Area'!$B$10</f>
        <v>0</v>
      </c>
      <c r="F312" s="254">
        <f>'Work Area'!$C$10</f>
        <v>0</v>
      </c>
      <c r="G312" s="254">
        <f>'Work Area'!$D$10</f>
        <v>0</v>
      </c>
      <c r="H312" s="254">
        <f>'Work Area'!$E$10</f>
        <v>0</v>
      </c>
      <c r="I312" s="254">
        <f>'Work Area'!$F$10</f>
        <v>0</v>
      </c>
      <c r="J312" s="254">
        <f>'Work Area'!$G$10</f>
        <v>0</v>
      </c>
      <c r="K312" s="254">
        <f>'Work Area'!$H$10</f>
        <v>0</v>
      </c>
      <c r="L312" s="254">
        <f>'Work Area'!$I$10</f>
        <v>0</v>
      </c>
      <c r="M312" s="254">
        <f>'Work Area'!$J$10</f>
        <v>0</v>
      </c>
      <c r="N312" s="254">
        <f>'Work Area'!$K$10</f>
        <v>0</v>
      </c>
      <c r="O312" s="523"/>
      <c r="P312" s="549"/>
      <c r="Q312" s="548"/>
      <c r="R312" s="19"/>
      <c r="S312" s="6"/>
      <c r="T312" s="6"/>
      <c r="U312" s="25"/>
      <c r="V312" s="165"/>
    </row>
    <row r="313" spans="1:22" ht="20.25" customHeight="1">
      <c r="A313" s="484" t="s">
        <v>11</v>
      </c>
      <c r="B313" s="485"/>
      <c r="C313" s="485"/>
      <c r="D313" s="486"/>
      <c r="E313" s="110">
        <v>0</v>
      </c>
      <c r="F313" s="110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537">
        <f>SUM(E313:O313)</f>
        <v>0</v>
      </c>
      <c r="Q313" s="538"/>
      <c r="R313" s="20"/>
      <c r="S313" s="8"/>
      <c r="T313" s="17"/>
      <c r="U313" s="25"/>
      <c r="V313" s="165"/>
    </row>
    <row r="314" spans="1:22" ht="20.25" customHeight="1">
      <c r="A314" s="550"/>
      <c r="B314" s="551"/>
      <c r="C314" s="551"/>
      <c r="D314" s="551"/>
      <c r="E314" s="551"/>
      <c r="F314" s="551"/>
      <c r="G314" s="551"/>
      <c r="H314" s="551"/>
      <c r="I314" s="551"/>
      <c r="J314" s="551"/>
      <c r="K314" s="551"/>
      <c r="L314" s="551"/>
      <c r="M314" s="551"/>
      <c r="N314" s="551"/>
      <c r="O314" s="551"/>
      <c r="P314" s="551"/>
      <c r="Q314" s="551"/>
      <c r="R314" s="6"/>
      <c r="S314" s="6"/>
      <c r="T314" s="6"/>
      <c r="U314" s="552" t="s">
        <v>13</v>
      </c>
      <c r="V314" s="553"/>
    </row>
    <row r="315" spans="1:22" ht="12" customHeight="1">
      <c r="A315" s="541" t="s">
        <v>24</v>
      </c>
      <c r="B315" s="542"/>
      <c r="C315" s="542"/>
      <c r="D315" s="542"/>
      <c r="E315" s="542"/>
      <c r="F315" s="543"/>
      <c r="G315" s="556">
        <f>(C295)</f>
        <v>0</v>
      </c>
      <c r="H315" s="557"/>
      <c r="I315" s="560">
        <f>(C296)</f>
        <v>0</v>
      </c>
      <c r="J315" s="561"/>
      <c r="K315" s="560">
        <f>(C297)</f>
        <v>0</v>
      </c>
      <c r="L315" s="561"/>
      <c r="M315" s="560">
        <f>(C298)</f>
        <v>0</v>
      </c>
      <c r="N315" s="561"/>
      <c r="O315" s="522" t="s">
        <v>6</v>
      </c>
      <c r="P315" s="547" t="s">
        <v>23</v>
      </c>
      <c r="Q315" s="548"/>
      <c r="R315" s="8"/>
      <c r="S315" s="6"/>
      <c r="T315" s="6"/>
      <c r="U315" s="552"/>
      <c r="V315" s="553"/>
    </row>
    <row r="316" spans="1:22" ht="20.25" customHeight="1">
      <c r="A316" s="544"/>
      <c r="B316" s="545"/>
      <c r="C316" s="545"/>
      <c r="D316" s="545"/>
      <c r="E316" s="545"/>
      <c r="F316" s="546"/>
      <c r="G316" s="558"/>
      <c r="H316" s="559"/>
      <c r="I316" s="562"/>
      <c r="J316" s="563"/>
      <c r="K316" s="562"/>
      <c r="L316" s="563"/>
      <c r="M316" s="562"/>
      <c r="N316" s="563"/>
      <c r="O316" s="523"/>
      <c r="P316" s="549"/>
      <c r="Q316" s="548"/>
      <c r="R316" s="8"/>
      <c r="S316" s="6"/>
      <c r="T316" s="6"/>
      <c r="U316" s="554"/>
      <c r="V316" s="555"/>
    </row>
    <row r="317" spans="1:22" ht="20.25" customHeight="1">
      <c r="A317" s="484" t="s">
        <v>11</v>
      </c>
      <c r="B317" s="485"/>
      <c r="C317" s="485"/>
      <c r="D317" s="485"/>
      <c r="E317" s="485"/>
      <c r="F317" s="486"/>
      <c r="G317" s="564">
        <v>0</v>
      </c>
      <c r="H317" s="565"/>
      <c r="I317" s="566">
        <v>0</v>
      </c>
      <c r="J317" s="567"/>
      <c r="K317" s="566">
        <v>0</v>
      </c>
      <c r="L317" s="567"/>
      <c r="M317" s="566">
        <v>0</v>
      </c>
      <c r="N317" s="567"/>
      <c r="O317" s="15">
        <v>0</v>
      </c>
      <c r="P317" s="537">
        <f>SUM(G317:M317)-MIN(G317:M317)+O317</f>
        <v>0</v>
      </c>
      <c r="Q317" s="538"/>
      <c r="R317" s="91"/>
      <c r="S317" s="9"/>
      <c r="T317" s="8"/>
      <c r="U317" s="568" t="s">
        <v>14</v>
      </c>
      <c r="V317" s="569"/>
    </row>
    <row r="318" spans="1:22" ht="20.25" customHeight="1">
      <c r="A318" s="550"/>
      <c r="B318" s="551"/>
      <c r="C318" s="551"/>
      <c r="D318" s="551"/>
      <c r="E318" s="551"/>
      <c r="F318" s="551"/>
      <c r="G318" s="551"/>
      <c r="H318" s="551"/>
      <c r="I318" s="551"/>
      <c r="J318" s="551"/>
      <c r="K318" s="551"/>
      <c r="L318" s="551"/>
      <c r="M318" s="551"/>
      <c r="N318" s="551"/>
      <c r="O318" s="551"/>
      <c r="P318" s="551"/>
      <c r="Q318" s="551"/>
      <c r="R318" s="6"/>
      <c r="S318" s="6"/>
      <c r="T318" s="6"/>
      <c r="U318" s="570"/>
      <c r="V318" s="571"/>
    </row>
    <row r="319" spans="1:22" ht="12" customHeight="1">
      <c r="A319" s="541" t="s">
        <v>27</v>
      </c>
      <c r="B319" s="542"/>
      <c r="C319" s="542"/>
      <c r="D319" s="542"/>
      <c r="E319" s="542"/>
      <c r="F319" s="543"/>
      <c r="G319" s="556">
        <f>(C295)</f>
        <v>0</v>
      </c>
      <c r="H319" s="557"/>
      <c r="I319" s="560">
        <f>(C296)</f>
        <v>0</v>
      </c>
      <c r="J319" s="561"/>
      <c r="K319" s="560">
        <f>(C297)</f>
        <v>0</v>
      </c>
      <c r="L319" s="561"/>
      <c r="M319" s="560">
        <f>(C298)</f>
        <v>0</v>
      </c>
      <c r="N319" s="561"/>
      <c r="O319" s="522" t="s">
        <v>6</v>
      </c>
      <c r="P319" s="547" t="s">
        <v>25</v>
      </c>
      <c r="Q319" s="548"/>
      <c r="R319" s="12"/>
      <c r="S319" s="6"/>
      <c r="T319" s="6"/>
      <c r="U319" s="570"/>
      <c r="V319" s="571"/>
    </row>
    <row r="320" spans="1:22" ht="20.25" customHeight="1">
      <c r="A320" s="544"/>
      <c r="B320" s="545"/>
      <c r="C320" s="545"/>
      <c r="D320" s="545"/>
      <c r="E320" s="545"/>
      <c r="F320" s="546"/>
      <c r="G320" s="558"/>
      <c r="H320" s="559"/>
      <c r="I320" s="562"/>
      <c r="J320" s="563"/>
      <c r="K320" s="562"/>
      <c r="L320" s="563"/>
      <c r="M320" s="562"/>
      <c r="N320" s="563"/>
      <c r="O320" s="523"/>
      <c r="P320" s="549"/>
      <c r="Q320" s="548"/>
      <c r="R320" s="12"/>
      <c r="S320" s="6"/>
      <c r="T320" s="6"/>
      <c r="U320" s="685">
        <f>SUM(V299+S309+P313+P317+P321)</f>
        <v>0</v>
      </c>
      <c r="V320" s="686"/>
    </row>
    <row r="321" spans="1:22" ht="20.25" customHeight="1">
      <c r="A321" s="484" t="s">
        <v>11</v>
      </c>
      <c r="B321" s="485"/>
      <c r="C321" s="485"/>
      <c r="D321" s="485"/>
      <c r="E321" s="485"/>
      <c r="F321" s="486"/>
      <c r="G321" s="564">
        <v>0</v>
      </c>
      <c r="H321" s="565"/>
      <c r="I321" s="566">
        <v>0</v>
      </c>
      <c r="J321" s="567"/>
      <c r="K321" s="566">
        <v>0</v>
      </c>
      <c r="L321" s="567"/>
      <c r="M321" s="566">
        <v>0</v>
      </c>
      <c r="N321" s="567"/>
      <c r="O321" s="15">
        <v>0</v>
      </c>
      <c r="P321" s="537">
        <f>SUM(G321:M321)-MIN(G321:M321)+O321</f>
        <v>0</v>
      </c>
      <c r="Q321" s="538"/>
      <c r="R321" s="13"/>
      <c r="S321" s="9"/>
      <c r="T321" s="352" t="s">
        <v>156</v>
      </c>
      <c r="U321" s="687"/>
      <c r="V321" s="688"/>
    </row>
    <row r="322" spans="1:22" ht="20.25" customHeight="1">
      <c r="A322" s="576" t="s">
        <v>36</v>
      </c>
      <c r="B322" s="577"/>
      <c r="C322" s="577"/>
      <c r="D322" s="577"/>
      <c r="E322" s="577"/>
      <c r="F322" s="577"/>
      <c r="G322" s="577"/>
      <c r="H322" s="577"/>
      <c r="I322" s="577"/>
      <c r="J322" s="577"/>
      <c r="K322" s="577"/>
      <c r="L322" s="577"/>
      <c r="M322" s="577"/>
      <c r="N322" s="577"/>
      <c r="O322" s="577"/>
      <c r="P322" s="577"/>
      <c r="Q322" s="577"/>
      <c r="R322" s="577"/>
      <c r="S322" s="577"/>
      <c r="T322" s="577"/>
      <c r="U322" s="577"/>
      <c r="V322" s="578"/>
    </row>
    <row r="323" spans="1:22" ht="20.25" customHeight="1">
      <c r="A323" s="576" t="s">
        <v>32</v>
      </c>
      <c r="B323" s="577"/>
      <c r="C323" s="577"/>
      <c r="D323" s="577"/>
      <c r="E323" s="577"/>
      <c r="F323" s="577"/>
      <c r="G323" s="577"/>
      <c r="H323" s="577"/>
      <c r="I323" s="577"/>
      <c r="J323" s="577"/>
      <c r="K323" s="577"/>
      <c r="L323" s="577"/>
      <c r="M323" s="577"/>
      <c r="N323" s="577"/>
      <c r="O323" s="577"/>
      <c r="P323" s="577"/>
      <c r="Q323" s="577"/>
      <c r="R323" s="577"/>
      <c r="S323" s="577"/>
      <c r="T323" s="577"/>
      <c r="U323" s="577"/>
      <c r="V323" s="578"/>
    </row>
    <row r="324" spans="1:22" ht="8.25" customHeight="1" thickBot="1">
      <c r="A324" s="695"/>
      <c r="B324" s="696"/>
      <c r="C324" s="696"/>
      <c r="D324" s="696"/>
      <c r="E324" s="696"/>
      <c r="F324" s="696"/>
      <c r="G324" s="696"/>
      <c r="H324" s="696"/>
      <c r="I324" s="696"/>
      <c r="J324" s="696"/>
      <c r="K324" s="696"/>
      <c r="L324" s="696"/>
      <c r="M324" s="696"/>
      <c r="N324" s="696"/>
      <c r="O324" s="696"/>
      <c r="P324" s="696"/>
      <c r="Q324" s="696"/>
      <c r="R324" s="696"/>
      <c r="S324" s="696"/>
      <c r="T324" s="696"/>
      <c r="U324" s="696"/>
      <c r="V324" s="697"/>
    </row>
    <row r="325" spans="1:22" ht="27" customHeight="1">
      <c r="A325" s="94" t="s">
        <v>3</v>
      </c>
      <c r="B325" s="132" t="str">
        <f>+teams!D105</f>
        <v>team 20</v>
      </c>
      <c r="C325" s="95"/>
      <c r="D325" s="95"/>
      <c r="E325" s="95"/>
      <c r="F325" s="96"/>
      <c r="G325" s="97"/>
      <c r="H325" s="98" t="s">
        <v>26</v>
      </c>
      <c r="I325" s="109">
        <f>+teams!C105</f>
        <v>999</v>
      </c>
      <c r="J325" s="136"/>
      <c r="K325" s="98" t="s">
        <v>20</v>
      </c>
      <c r="L325" s="505" t="str">
        <f>+teams!A105</f>
        <v>Senior D</v>
      </c>
      <c r="M325" s="506"/>
      <c r="N325" s="137"/>
      <c r="O325" s="100" t="s">
        <v>22</v>
      </c>
      <c r="P325" s="135" t="str">
        <f>+teams!B105</f>
        <v>A</v>
      </c>
      <c r="Q325" s="101"/>
      <c r="R325" s="101"/>
      <c r="S325" s="101"/>
      <c r="T325" s="101"/>
      <c r="U325" s="101"/>
      <c r="V325" s="155"/>
    </row>
    <row r="326" spans="1:22" ht="20.25" customHeight="1">
      <c r="A326" s="102"/>
      <c r="B326" s="86"/>
      <c r="C326" s="86"/>
      <c r="D326" s="86"/>
      <c r="E326" s="86"/>
      <c r="F326" s="86"/>
      <c r="G326" s="86"/>
      <c r="H326" s="86"/>
      <c r="I326" s="87"/>
      <c r="J326" s="87"/>
      <c r="K326" s="88"/>
      <c r="L326" s="87"/>
      <c r="M326" s="89"/>
      <c r="N326" s="89"/>
      <c r="O326" s="90"/>
      <c r="P326" s="92"/>
      <c r="Q326" s="93"/>
      <c r="R326" s="93"/>
      <c r="S326" s="93"/>
      <c r="T326" s="93"/>
      <c r="U326" s="93"/>
      <c r="V326" s="156"/>
    </row>
    <row r="327" spans="1:22" ht="20.25" customHeight="1">
      <c r="A327" s="507"/>
      <c r="B327" s="508"/>
      <c r="C327" s="508"/>
      <c r="D327" s="508"/>
      <c r="E327" s="508"/>
      <c r="F327" s="508"/>
      <c r="G327" s="508"/>
      <c r="H327" s="508"/>
      <c r="I327" s="508"/>
      <c r="J327" s="508"/>
      <c r="K327" s="508"/>
      <c r="L327" s="508"/>
      <c r="M327" s="508"/>
      <c r="N327" s="508"/>
      <c r="O327" s="508"/>
      <c r="P327" s="508"/>
      <c r="Q327" s="508"/>
      <c r="R327" s="508"/>
      <c r="S327" s="508"/>
      <c r="T327" s="508"/>
      <c r="U327" s="508"/>
      <c r="V327" s="509"/>
    </row>
    <row r="328" spans="1:22" ht="20.25" customHeight="1">
      <c r="A328" s="510" t="s">
        <v>1</v>
      </c>
      <c r="B328" s="511"/>
      <c r="C328" s="511"/>
      <c r="D328" s="511"/>
      <c r="E328" s="511"/>
      <c r="F328" s="511"/>
      <c r="G328" s="511"/>
      <c r="H328" s="511"/>
      <c r="I328" s="511"/>
      <c r="J328" s="511"/>
      <c r="K328" s="511"/>
      <c r="L328" s="511"/>
      <c r="M328" s="511"/>
      <c r="N328" s="511"/>
      <c r="O328" s="511"/>
      <c r="P328" s="511"/>
      <c r="Q328" s="511"/>
      <c r="R328" s="511"/>
      <c r="S328" s="511"/>
      <c r="T328" s="511"/>
      <c r="U328" s="511"/>
      <c r="V328" s="512"/>
    </row>
    <row r="329" spans="1:22" ht="20.25" customHeight="1">
      <c r="A329" s="513" t="s">
        <v>0</v>
      </c>
      <c r="B329" s="515" t="s">
        <v>21</v>
      </c>
      <c r="C329" s="517" t="s">
        <v>4</v>
      </c>
      <c r="D329" s="518"/>
      <c r="E329" s="519"/>
      <c r="F329" s="515" t="s">
        <v>125</v>
      </c>
      <c r="H329" s="62" t="s">
        <v>61</v>
      </c>
      <c r="J329" s="62" t="s">
        <v>62</v>
      </c>
      <c r="L329" s="62" t="s">
        <v>63</v>
      </c>
      <c r="N329" s="62" t="s">
        <v>98</v>
      </c>
      <c r="P329" s="62" t="s">
        <v>99</v>
      </c>
      <c r="Q329" s="525" t="s">
        <v>86</v>
      </c>
      <c r="R329" s="526"/>
      <c r="S329" s="527"/>
      <c r="T329" s="2" t="s">
        <v>6</v>
      </c>
      <c r="U329" s="91"/>
      <c r="V329" s="157" t="s">
        <v>19</v>
      </c>
    </row>
    <row r="330" spans="1:22" ht="20.25" customHeight="1">
      <c r="A330" s="514"/>
      <c r="B330" s="516"/>
      <c r="C330" s="520"/>
      <c r="D330" s="508"/>
      <c r="E330" s="521"/>
      <c r="F330" s="523"/>
      <c r="H330" s="62"/>
      <c r="J330" s="62"/>
      <c r="L330" s="62"/>
      <c r="N330" s="62"/>
      <c r="P330" s="62"/>
      <c r="Q330" s="62">
        <v>1</v>
      </c>
      <c r="R330" s="62">
        <v>2</v>
      </c>
      <c r="S330" s="62">
        <v>3</v>
      </c>
      <c r="T330" s="3"/>
      <c r="U330" s="91"/>
      <c r="V330" s="158" t="s">
        <v>7</v>
      </c>
    </row>
    <row r="331" spans="1:22" ht="20.25" customHeight="1">
      <c r="A331" s="105">
        <f>+teams!G105</f>
        <v>0</v>
      </c>
      <c r="B331" s="4">
        <f>+teams!E105</f>
        <v>0</v>
      </c>
      <c r="C331" s="528">
        <f>+teams!I105</f>
        <v>0</v>
      </c>
      <c r="D331" s="529"/>
      <c r="E331" s="530"/>
      <c r="F331" s="110">
        <v>0</v>
      </c>
      <c r="G331" s="111"/>
      <c r="H331" s="191">
        <v>0</v>
      </c>
      <c r="J331" s="191">
        <v>0</v>
      </c>
      <c r="L331" s="191">
        <v>0</v>
      </c>
      <c r="N331" s="191">
        <v>0</v>
      </c>
      <c r="P331" s="191">
        <v>0</v>
      </c>
      <c r="Q331" s="142"/>
      <c r="R331" s="142"/>
      <c r="S331" s="142"/>
      <c r="T331" s="110">
        <v>0</v>
      </c>
      <c r="U331" s="91"/>
      <c r="V331" s="159" t="s">
        <v>8</v>
      </c>
    </row>
    <row r="332" spans="1:22" ht="20.25" customHeight="1">
      <c r="A332" s="105">
        <f>+teams!G106</f>
        <v>0</v>
      </c>
      <c r="B332" s="4">
        <f>+teams!E106</f>
        <v>0</v>
      </c>
      <c r="C332" s="528">
        <f>+teams!I106</f>
        <v>0</v>
      </c>
      <c r="D332" s="529"/>
      <c r="E332" s="530"/>
      <c r="F332" s="22">
        <v>0</v>
      </c>
      <c r="G332" s="91"/>
      <c r="H332" s="192">
        <v>0</v>
      </c>
      <c r="J332" s="192">
        <v>0</v>
      </c>
      <c r="L332" s="192">
        <v>0</v>
      </c>
      <c r="N332" s="192">
        <v>0</v>
      </c>
      <c r="P332" s="192">
        <v>0</v>
      </c>
      <c r="Q332" s="143"/>
      <c r="R332" s="143"/>
      <c r="S332" s="143"/>
      <c r="T332" s="110">
        <v>0</v>
      </c>
      <c r="U332" s="91"/>
      <c r="V332" s="159" t="s">
        <v>7</v>
      </c>
    </row>
    <row r="333" spans="1:22" ht="20.25" customHeight="1">
      <c r="A333" s="105">
        <f>+teams!G107</f>
        <v>0</v>
      </c>
      <c r="B333" s="4">
        <f>+teams!E107</f>
        <v>0</v>
      </c>
      <c r="C333" s="528">
        <f>+teams!I107</f>
        <v>0</v>
      </c>
      <c r="D333" s="529"/>
      <c r="E333" s="530"/>
      <c r="F333" s="22">
        <v>0</v>
      </c>
      <c r="G333" s="91"/>
      <c r="H333" s="192">
        <v>0</v>
      </c>
      <c r="J333" s="192">
        <v>0</v>
      </c>
      <c r="L333" s="192">
        <v>0</v>
      </c>
      <c r="N333" s="192">
        <v>0</v>
      </c>
      <c r="P333" s="192">
        <v>0</v>
      </c>
      <c r="Q333" s="143"/>
      <c r="R333" s="143"/>
      <c r="S333" s="143"/>
      <c r="T333" s="110">
        <v>0</v>
      </c>
      <c r="U333" s="91"/>
      <c r="V333" s="159" t="s">
        <v>9</v>
      </c>
    </row>
    <row r="334" spans="1:22" ht="20.25" customHeight="1">
      <c r="A334" s="105">
        <f>+teams!G108</f>
        <v>0</v>
      </c>
      <c r="B334" s="4">
        <f>+teams!E108</f>
        <v>0</v>
      </c>
      <c r="C334" s="528">
        <f>+teams!I108</f>
        <v>0</v>
      </c>
      <c r="D334" s="529"/>
      <c r="E334" s="530"/>
      <c r="F334" s="22">
        <v>0</v>
      </c>
      <c r="G334" s="91"/>
      <c r="H334" s="192">
        <v>0</v>
      </c>
      <c r="J334" s="192">
        <v>0</v>
      </c>
      <c r="L334" s="192">
        <v>0</v>
      </c>
      <c r="N334" s="192">
        <v>0</v>
      </c>
      <c r="P334" s="192">
        <v>0</v>
      </c>
      <c r="Q334" s="144"/>
      <c r="R334" s="144"/>
      <c r="S334" s="144"/>
      <c r="T334" s="110">
        <v>0</v>
      </c>
      <c r="U334" s="91"/>
      <c r="V334" s="159" t="s">
        <v>10</v>
      </c>
    </row>
    <row r="335" spans="1:22" ht="20.25" customHeight="1">
      <c r="A335" s="484" t="s">
        <v>11</v>
      </c>
      <c r="B335" s="485"/>
      <c r="C335" s="485"/>
      <c r="D335" s="485"/>
      <c r="E335" s="486"/>
      <c r="F335" s="145">
        <f>SUM(F331:F334)</f>
        <v>0</v>
      </c>
      <c r="H335" s="193">
        <f>SUM(H331:H334)-MIN(H331:H334)</f>
        <v>0</v>
      </c>
      <c r="J335" s="193">
        <f>SUM(J331:J334)-MIN(J331:J334)</f>
        <v>0</v>
      </c>
      <c r="L335" s="193">
        <f>SUM(L331:L334)-MIN(L331:L334)</f>
        <v>0</v>
      </c>
      <c r="N335" s="193">
        <f>SUM(N331:N334)-MIN(N331:N334)</f>
        <v>0</v>
      </c>
      <c r="P335" s="193">
        <f>SUM(P331:P334)-MIN(P331:P334)</f>
        <v>0</v>
      </c>
      <c r="Q335" s="112">
        <v>0</v>
      </c>
      <c r="R335" s="112">
        <f>SUM(R331:R334)</f>
        <v>0</v>
      </c>
      <c r="S335" s="112">
        <f>SUM(S331:S334)</f>
        <v>0</v>
      </c>
      <c r="T335" s="145">
        <f>SUM(T331:T334)</f>
        <v>0</v>
      </c>
      <c r="U335" s="91"/>
      <c r="V335" s="160">
        <f>SUM(F335:T335)</f>
        <v>0</v>
      </c>
    </row>
    <row r="336" spans="1:22" ht="20.25" customHeight="1">
      <c r="A336" s="488"/>
      <c r="B336" s="518"/>
      <c r="C336" s="518"/>
      <c r="D336" s="518"/>
      <c r="E336" s="518"/>
      <c r="F336" s="518"/>
      <c r="G336" s="518"/>
      <c r="H336" s="518"/>
      <c r="I336" s="518"/>
      <c r="J336" s="518"/>
      <c r="K336" s="518"/>
      <c r="L336" s="518"/>
      <c r="M336" s="518"/>
      <c r="N336" s="518"/>
      <c r="O336" s="518"/>
      <c r="P336" s="518"/>
      <c r="Q336" s="518"/>
      <c r="R336" s="518"/>
      <c r="S336" s="518"/>
      <c r="T336" s="518"/>
      <c r="U336" s="518"/>
      <c r="V336" s="489"/>
    </row>
    <row r="337" spans="1:22" ht="20.25" customHeight="1">
      <c r="A337" s="510" t="s">
        <v>15</v>
      </c>
      <c r="B337" s="479"/>
      <c r="C337" s="479"/>
      <c r="D337" s="479"/>
      <c r="E337" s="479"/>
      <c r="F337" s="479"/>
      <c r="G337" s="479"/>
      <c r="H337" s="479"/>
      <c r="I337" s="479"/>
      <c r="J337" s="479"/>
      <c r="K337" s="479"/>
      <c r="L337" s="479"/>
      <c r="M337" s="479"/>
      <c r="N337" s="479"/>
      <c r="O337" s="479"/>
      <c r="P337" s="479"/>
      <c r="Q337" s="479"/>
      <c r="R337" s="479"/>
      <c r="S337" s="479"/>
      <c r="T337" s="480"/>
      <c r="U337" s="26"/>
      <c r="V337" s="161"/>
    </row>
    <row r="338" spans="1:22" ht="20.25" customHeight="1" thickBot="1">
      <c r="A338" s="481" t="s">
        <v>0</v>
      </c>
      <c r="B338" s="476" t="s">
        <v>21</v>
      </c>
      <c r="C338" s="477" t="s">
        <v>4</v>
      </c>
      <c r="D338" s="478"/>
      <c r="E338" s="475"/>
      <c r="F338" s="472" t="s">
        <v>34</v>
      </c>
      <c r="G338" s="522" t="s">
        <v>5</v>
      </c>
      <c r="H338" s="691">
        <f>stall1</f>
        <v>0</v>
      </c>
      <c r="I338" s="692"/>
      <c r="J338" s="691">
        <f>stall2</f>
        <v>0</v>
      </c>
      <c r="K338" s="692"/>
      <c r="L338" s="691">
        <f>stall3</f>
        <v>0</v>
      </c>
      <c r="M338" s="692"/>
      <c r="N338" s="691">
        <f>stall4</f>
        <v>0</v>
      </c>
      <c r="O338" s="692"/>
      <c r="P338" s="474">
        <f>stall5</f>
        <v>0</v>
      </c>
      <c r="Q338" s="470"/>
      <c r="R338" s="465" t="s">
        <v>6</v>
      </c>
      <c r="S338" s="517" t="s">
        <v>18</v>
      </c>
      <c r="T338" s="519"/>
      <c r="U338" s="148"/>
      <c r="V338" s="162"/>
    </row>
    <row r="339" spans="1:27" ht="20.25" customHeight="1" thickBot="1">
      <c r="A339" s="514"/>
      <c r="B339" s="516"/>
      <c r="C339" s="520"/>
      <c r="D339" s="508"/>
      <c r="E339" s="521"/>
      <c r="F339" s="473"/>
      <c r="G339" s="523"/>
      <c r="H339" s="693"/>
      <c r="I339" s="694"/>
      <c r="J339" s="693"/>
      <c r="K339" s="694"/>
      <c r="L339" s="693"/>
      <c r="M339" s="694"/>
      <c r="N339" s="693"/>
      <c r="O339" s="694"/>
      <c r="P339" s="471"/>
      <c r="Q339" s="464"/>
      <c r="R339" s="466"/>
      <c r="S339" s="477"/>
      <c r="T339" s="475"/>
      <c r="U339" s="91"/>
      <c r="V339" s="103"/>
      <c r="W339" s="168" t="s">
        <v>77</v>
      </c>
      <c r="X339" s="133" t="s">
        <v>4</v>
      </c>
      <c r="Y339" s="150" t="s">
        <v>78</v>
      </c>
      <c r="Z339" s="151" t="s">
        <v>76</v>
      </c>
      <c r="AA339" s="291" t="s">
        <v>130</v>
      </c>
    </row>
    <row r="340" spans="1:27" ht="20.25" customHeight="1">
      <c r="A340" s="106">
        <f aca="true" t="shared" si="18" ref="A340:C343">(A331)</f>
        <v>0</v>
      </c>
      <c r="B340" s="14">
        <f t="shared" si="18"/>
        <v>0</v>
      </c>
      <c r="C340" s="467">
        <f t="shared" si="18"/>
        <v>0</v>
      </c>
      <c r="D340" s="468"/>
      <c r="E340" s="469"/>
      <c r="F340" s="33" t="s">
        <v>35</v>
      </c>
      <c r="G340" s="22">
        <v>0</v>
      </c>
      <c r="H340" s="462">
        <v>0</v>
      </c>
      <c r="I340" s="463"/>
      <c r="J340" s="462">
        <v>0</v>
      </c>
      <c r="K340" s="463"/>
      <c r="L340" s="462">
        <v>0</v>
      </c>
      <c r="M340" s="463"/>
      <c r="N340" s="462">
        <v>0</v>
      </c>
      <c r="O340" s="463"/>
      <c r="P340" s="462">
        <v>0</v>
      </c>
      <c r="Q340" s="463"/>
      <c r="R340" s="110">
        <v>0</v>
      </c>
      <c r="S340" s="460" t="s">
        <v>7</v>
      </c>
      <c r="T340" s="461"/>
      <c r="U340" s="91"/>
      <c r="V340" s="103"/>
      <c r="W340" s="169">
        <f aca="true" t="shared" si="19" ref="W340:X343">+B340</f>
        <v>0</v>
      </c>
      <c r="X340" s="141">
        <f t="shared" si="19"/>
        <v>0</v>
      </c>
      <c r="Y340" s="75">
        <f>+teams!H167</f>
        <v>0</v>
      </c>
      <c r="Z340" s="134">
        <f>SUM(F331:O331,T331,G340:R340,G$137,G$141)</f>
        <v>0</v>
      </c>
      <c r="AA340" s="217">
        <f>+G353</f>
        <v>0</v>
      </c>
    </row>
    <row r="341" spans="1:27" ht="20.25" customHeight="1">
      <c r="A341" s="106">
        <f t="shared" si="18"/>
        <v>0</v>
      </c>
      <c r="B341" s="14">
        <f t="shared" si="18"/>
        <v>0</v>
      </c>
      <c r="C341" s="448">
        <f t="shared" si="18"/>
        <v>0</v>
      </c>
      <c r="D341" s="449"/>
      <c r="E341" s="413"/>
      <c r="F341" s="33" t="s">
        <v>35</v>
      </c>
      <c r="G341" s="22">
        <v>0</v>
      </c>
      <c r="H341" s="531">
        <v>0</v>
      </c>
      <c r="I341" s="532"/>
      <c r="J341" s="531">
        <v>0</v>
      </c>
      <c r="K341" s="532"/>
      <c r="L341" s="531">
        <v>0</v>
      </c>
      <c r="M341" s="532"/>
      <c r="N341" s="531">
        <v>0</v>
      </c>
      <c r="O341" s="532"/>
      <c r="P341" s="531">
        <v>0</v>
      </c>
      <c r="Q341" s="532"/>
      <c r="R341" s="22">
        <v>0</v>
      </c>
      <c r="S341" s="460" t="s">
        <v>8</v>
      </c>
      <c r="T341" s="461"/>
      <c r="U341" s="91"/>
      <c r="V341" s="103"/>
      <c r="W341" s="169">
        <f t="shared" si="19"/>
        <v>0</v>
      </c>
      <c r="X341" s="141">
        <f t="shared" si="19"/>
        <v>0</v>
      </c>
      <c r="Y341" s="75">
        <f>+teams!H168</f>
        <v>0</v>
      </c>
      <c r="Z341" s="134">
        <f>SUM(F332:O332,T332,G341:R341,I$137,I$141)</f>
        <v>0</v>
      </c>
      <c r="AA341" s="217">
        <f>+I353</f>
        <v>0</v>
      </c>
    </row>
    <row r="342" spans="1:27" ht="20.25" customHeight="1">
      <c r="A342" s="106">
        <f t="shared" si="18"/>
        <v>0</v>
      </c>
      <c r="B342" s="14">
        <f t="shared" si="18"/>
        <v>0</v>
      </c>
      <c r="C342" s="448">
        <f t="shared" si="18"/>
        <v>0</v>
      </c>
      <c r="D342" s="449"/>
      <c r="E342" s="413"/>
      <c r="F342" s="33" t="s">
        <v>35</v>
      </c>
      <c r="G342" s="22">
        <v>0</v>
      </c>
      <c r="H342" s="531">
        <v>0</v>
      </c>
      <c r="I342" s="532"/>
      <c r="J342" s="531">
        <v>0</v>
      </c>
      <c r="K342" s="532"/>
      <c r="L342" s="531">
        <v>0</v>
      </c>
      <c r="M342" s="532"/>
      <c r="N342" s="531">
        <v>0</v>
      </c>
      <c r="O342" s="532"/>
      <c r="P342" s="531">
        <v>0</v>
      </c>
      <c r="Q342" s="532"/>
      <c r="R342" s="22">
        <v>0</v>
      </c>
      <c r="S342" s="460" t="s">
        <v>7</v>
      </c>
      <c r="T342" s="461"/>
      <c r="U342" s="91"/>
      <c r="V342" s="103"/>
      <c r="W342" s="169">
        <f t="shared" si="19"/>
        <v>0</v>
      </c>
      <c r="X342" s="141">
        <f t="shared" si="19"/>
        <v>0</v>
      </c>
      <c r="Y342" s="75">
        <f>+teams!H169</f>
        <v>0</v>
      </c>
      <c r="Z342" s="134">
        <f>SUM(F333:O333,T333,G342:R342,K$137,K$141)</f>
        <v>0</v>
      </c>
      <c r="AA342" s="217">
        <f>+K353</f>
        <v>0</v>
      </c>
    </row>
    <row r="343" spans="1:27" ht="20.25" customHeight="1" thickBot="1">
      <c r="A343" s="106">
        <f t="shared" si="18"/>
        <v>0</v>
      </c>
      <c r="B343" s="14">
        <f t="shared" si="18"/>
        <v>0</v>
      </c>
      <c r="C343" s="448">
        <f t="shared" si="18"/>
        <v>0</v>
      </c>
      <c r="D343" s="449"/>
      <c r="E343" s="413"/>
      <c r="F343" s="33" t="s">
        <v>35</v>
      </c>
      <c r="G343" s="22">
        <v>0</v>
      </c>
      <c r="H343" s="531">
        <v>0</v>
      </c>
      <c r="I343" s="532"/>
      <c r="J343" s="531">
        <v>0</v>
      </c>
      <c r="K343" s="532"/>
      <c r="L343" s="531">
        <v>0</v>
      </c>
      <c r="M343" s="532"/>
      <c r="N343" s="531">
        <v>0</v>
      </c>
      <c r="O343" s="532"/>
      <c r="P343" s="531">
        <v>0</v>
      </c>
      <c r="Q343" s="532"/>
      <c r="R343" s="22">
        <v>0</v>
      </c>
      <c r="S343" s="460" t="s">
        <v>9</v>
      </c>
      <c r="T343" s="461"/>
      <c r="U343" s="91"/>
      <c r="V343" s="103"/>
      <c r="W343" s="170">
        <f t="shared" si="19"/>
        <v>0</v>
      </c>
      <c r="X343" s="152">
        <f t="shared" si="19"/>
        <v>0</v>
      </c>
      <c r="Y343" s="75">
        <f>+teams!H170</f>
        <v>0</v>
      </c>
      <c r="Z343" s="134">
        <f>SUM(F334:O334,T334,G343:R343,M$137,M$141)</f>
        <v>0</v>
      </c>
      <c r="AA343" s="217">
        <f>+M353</f>
        <v>0</v>
      </c>
    </row>
    <row r="344" spans="1:22" ht="20.25" customHeight="1">
      <c r="A344" s="484" t="s">
        <v>16</v>
      </c>
      <c r="B344" s="485"/>
      <c r="C344" s="485"/>
      <c r="D344" s="485"/>
      <c r="E344" s="486"/>
      <c r="F344" s="32"/>
      <c r="G344" s="32"/>
      <c r="H344" s="531">
        <v>0</v>
      </c>
      <c r="I344" s="532"/>
      <c r="J344" s="531">
        <v>0</v>
      </c>
      <c r="K344" s="532"/>
      <c r="L344" s="531">
        <v>0</v>
      </c>
      <c r="M344" s="532"/>
      <c r="N344" s="531">
        <v>0</v>
      </c>
      <c r="O344" s="532"/>
      <c r="P344" s="531">
        <v>0</v>
      </c>
      <c r="Q344" s="532"/>
      <c r="R344" s="32"/>
      <c r="S344" s="533" t="s">
        <v>10</v>
      </c>
      <c r="T344" s="534"/>
      <c r="U344" s="149"/>
      <c r="V344" s="163"/>
    </row>
    <row r="345" spans="1:22" ht="20.25" customHeight="1">
      <c r="A345" s="484" t="s">
        <v>11</v>
      </c>
      <c r="B345" s="485"/>
      <c r="C345" s="485"/>
      <c r="D345" s="485"/>
      <c r="E345" s="486"/>
      <c r="F345" s="32"/>
      <c r="G345" s="23">
        <f>SUM(G340:G343)</f>
        <v>0</v>
      </c>
      <c r="H345" s="535">
        <f>SUM(H340:H343)-MIN(H340:H343)+H344</f>
        <v>0</v>
      </c>
      <c r="I345" s="536">
        <f>SUM(I341:I344)-MIN(I341:I344)</f>
        <v>0</v>
      </c>
      <c r="J345" s="535">
        <f>SUM(J340:J343)-MIN(J340:J343)+J344</f>
        <v>0</v>
      </c>
      <c r="K345" s="536">
        <f>SUM(K341:K344)-MIN(K341:K344)</f>
        <v>0</v>
      </c>
      <c r="L345" s="535">
        <f>SUM(L340:L343)-MIN(L340:L343)+L344</f>
        <v>0</v>
      </c>
      <c r="M345" s="536">
        <f>SUM(M341:M344)-MIN(M341:M344)</f>
        <v>0</v>
      </c>
      <c r="N345" s="535">
        <f>SUM(N340:N343)-MIN(N340:N343)+N344</f>
        <v>0</v>
      </c>
      <c r="O345" s="536">
        <f>SUM(O341:O344)-MIN(O341:O344)</f>
        <v>0</v>
      </c>
      <c r="P345" s="535">
        <f>SUM(P340:P343)-MIN(P340:P343)+P344</f>
        <v>0</v>
      </c>
      <c r="Q345" s="536">
        <f>SUM(Q341:Q344)-MIN(Q341:Q344)</f>
        <v>0</v>
      </c>
      <c r="R345" s="23">
        <f>SUM(R340:R343)</f>
        <v>0</v>
      </c>
      <c r="S345" s="537">
        <f>SUM(G345:R345)</f>
        <v>0</v>
      </c>
      <c r="T345" s="538"/>
      <c r="U345" s="30"/>
      <c r="V345" s="164"/>
    </row>
    <row r="346" spans="1:22" ht="12.75" customHeight="1">
      <c r="A346" s="539"/>
      <c r="B346" s="478"/>
      <c r="C346" s="478"/>
      <c r="D346" s="478"/>
      <c r="E346" s="478"/>
      <c r="F346" s="478"/>
      <c r="G346" s="478"/>
      <c r="H346" s="478"/>
      <c r="I346" s="478"/>
      <c r="J346" s="478"/>
      <c r="K346" s="478"/>
      <c r="L346" s="478"/>
      <c r="M346" s="478"/>
      <c r="N346" s="478"/>
      <c r="O346" s="478"/>
      <c r="P346" s="478"/>
      <c r="Q346" s="478"/>
      <c r="R346" s="478"/>
      <c r="S346" s="478"/>
      <c r="T346" s="478"/>
      <c r="U346" s="478"/>
      <c r="V346" s="540"/>
    </row>
    <row r="347" spans="1:22" ht="20.25" customHeight="1">
      <c r="A347" s="541" t="s">
        <v>31</v>
      </c>
      <c r="B347" s="542"/>
      <c r="C347" s="542"/>
      <c r="D347" s="543"/>
      <c r="E347" s="2" t="s">
        <v>12</v>
      </c>
      <c r="F347" s="2" t="s">
        <v>12</v>
      </c>
      <c r="G347" s="16" t="s">
        <v>12</v>
      </c>
      <c r="H347" s="2" t="s">
        <v>12</v>
      </c>
      <c r="I347" s="16" t="s">
        <v>12</v>
      </c>
      <c r="J347" s="2" t="s">
        <v>12</v>
      </c>
      <c r="K347" s="16" t="s">
        <v>12</v>
      </c>
      <c r="L347" s="16" t="s">
        <v>12</v>
      </c>
      <c r="M347" s="16" t="s">
        <v>12</v>
      </c>
      <c r="N347" s="2" t="s">
        <v>12</v>
      </c>
      <c r="O347" s="522" t="s">
        <v>6</v>
      </c>
      <c r="P347" s="547" t="s">
        <v>29</v>
      </c>
      <c r="Q347" s="548"/>
      <c r="R347" s="19"/>
      <c r="S347" s="6"/>
      <c r="T347" s="6"/>
      <c r="U347" s="6"/>
      <c r="V347" s="162"/>
    </row>
    <row r="348" spans="1:22" ht="21" customHeight="1">
      <c r="A348" s="544"/>
      <c r="B348" s="545"/>
      <c r="C348" s="545"/>
      <c r="D348" s="546"/>
      <c r="E348" s="254">
        <f>'Work Area'!$B$10</f>
        <v>0</v>
      </c>
      <c r="F348" s="254">
        <f>'Work Area'!$C$10</f>
        <v>0</v>
      </c>
      <c r="G348" s="254">
        <f>'Work Area'!$D$10</f>
        <v>0</v>
      </c>
      <c r="H348" s="254">
        <f>'Work Area'!$E$10</f>
        <v>0</v>
      </c>
      <c r="I348" s="254">
        <f>'Work Area'!$F$10</f>
        <v>0</v>
      </c>
      <c r="J348" s="254">
        <f>'Work Area'!$G$10</f>
        <v>0</v>
      </c>
      <c r="K348" s="254">
        <f>'Work Area'!$H$10</f>
        <v>0</v>
      </c>
      <c r="L348" s="254">
        <f>'Work Area'!$I$10</f>
        <v>0</v>
      </c>
      <c r="M348" s="254">
        <f>'Work Area'!$J$10</f>
        <v>0</v>
      </c>
      <c r="N348" s="254">
        <f>'Work Area'!$K$10</f>
        <v>0</v>
      </c>
      <c r="O348" s="523"/>
      <c r="P348" s="549"/>
      <c r="Q348" s="548"/>
      <c r="R348" s="19"/>
      <c r="S348" s="6"/>
      <c r="T348" s="6"/>
      <c r="U348" s="25"/>
      <c r="V348" s="165"/>
    </row>
    <row r="349" spans="1:22" ht="20.25" customHeight="1">
      <c r="A349" s="484" t="s">
        <v>11</v>
      </c>
      <c r="B349" s="485"/>
      <c r="C349" s="485"/>
      <c r="D349" s="486"/>
      <c r="E349" s="110">
        <v>0</v>
      </c>
      <c r="F349" s="110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537">
        <f>SUM(E349:O349)</f>
        <v>0</v>
      </c>
      <c r="Q349" s="538"/>
      <c r="R349" s="20"/>
      <c r="S349" s="8"/>
      <c r="T349" s="17"/>
      <c r="U349" s="25"/>
      <c r="V349" s="165"/>
    </row>
    <row r="350" spans="1:22" ht="14.25" customHeight="1">
      <c r="A350" s="550"/>
      <c r="B350" s="551"/>
      <c r="C350" s="551"/>
      <c r="D350" s="551"/>
      <c r="E350" s="551"/>
      <c r="F350" s="551"/>
      <c r="G350" s="551"/>
      <c r="H350" s="551"/>
      <c r="I350" s="551"/>
      <c r="J350" s="551"/>
      <c r="K350" s="551"/>
      <c r="L350" s="551"/>
      <c r="M350" s="551"/>
      <c r="N350" s="551"/>
      <c r="O350" s="551"/>
      <c r="P350" s="551"/>
      <c r="Q350" s="551"/>
      <c r="R350" s="6"/>
      <c r="S350" s="6"/>
      <c r="T350" s="6"/>
      <c r="U350" s="552" t="s">
        <v>13</v>
      </c>
      <c r="V350" s="553"/>
    </row>
    <row r="351" spans="1:22" ht="12" customHeight="1">
      <c r="A351" s="541" t="s">
        <v>24</v>
      </c>
      <c r="B351" s="542"/>
      <c r="C351" s="542"/>
      <c r="D351" s="542"/>
      <c r="E351" s="542"/>
      <c r="F351" s="543"/>
      <c r="G351" s="556">
        <f>(C331)</f>
        <v>0</v>
      </c>
      <c r="H351" s="557"/>
      <c r="I351" s="560">
        <f>(C332)</f>
        <v>0</v>
      </c>
      <c r="J351" s="561"/>
      <c r="K351" s="560">
        <f>(C333)</f>
        <v>0</v>
      </c>
      <c r="L351" s="561"/>
      <c r="M351" s="560">
        <f>(C334)</f>
        <v>0</v>
      </c>
      <c r="N351" s="561"/>
      <c r="O351" s="522" t="s">
        <v>6</v>
      </c>
      <c r="P351" s="547" t="s">
        <v>23</v>
      </c>
      <c r="Q351" s="548"/>
      <c r="R351" s="8"/>
      <c r="S351" s="6"/>
      <c r="T351" s="6"/>
      <c r="U351" s="552"/>
      <c r="V351" s="553"/>
    </row>
    <row r="352" spans="1:22" ht="20.25" customHeight="1">
      <c r="A352" s="544"/>
      <c r="B352" s="545"/>
      <c r="C352" s="545"/>
      <c r="D352" s="545"/>
      <c r="E352" s="545"/>
      <c r="F352" s="546"/>
      <c r="G352" s="558"/>
      <c r="H352" s="559"/>
      <c r="I352" s="562"/>
      <c r="J352" s="563"/>
      <c r="K352" s="562"/>
      <c r="L352" s="563"/>
      <c r="M352" s="562"/>
      <c r="N352" s="563"/>
      <c r="O352" s="523"/>
      <c r="P352" s="549"/>
      <c r="Q352" s="548"/>
      <c r="R352" s="8"/>
      <c r="S352" s="6"/>
      <c r="T352" s="6"/>
      <c r="U352" s="554"/>
      <c r="V352" s="555"/>
    </row>
    <row r="353" spans="1:22" ht="20.25" customHeight="1">
      <c r="A353" s="484" t="s">
        <v>11</v>
      </c>
      <c r="B353" s="485"/>
      <c r="C353" s="485"/>
      <c r="D353" s="485"/>
      <c r="E353" s="485"/>
      <c r="F353" s="486"/>
      <c r="G353" s="564">
        <v>0</v>
      </c>
      <c r="H353" s="565"/>
      <c r="I353" s="566">
        <v>0</v>
      </c>
      <c r="J353" s="567"/>
      <c r="K353" s="566">
        <v>0</v>
      </c>
      <c r="L353" s="567"/>
      <c r="M353" s="566">
        <v>0</v>
      </c>
      <c r="N353" s="567"/>
      <c r="O353" s="15">
        <v>0</v>
      </c>
      <c r="P353" s="537">
        <f>SUM(G353:M353)-MIN(G353:M353)+O353</f>
        <v>0</v>
      </c>
      <c r="Q353" s="538"/>
      <c r="R353" s="91"/>
      <c r="S353" s="9"/>
      <c r="T353" s="8"/>
      <c r="U353" s="568" t="s">
        <v>14</v>
      </c>
      <c r="V353" s="569"/>
    </row>
    <row r="354" spans="1:22" ht="12" customHeight="1">
      <c r="A354" s="550"/>
      <c r="B354" s="551"/>
      <c r="C354" s="551"/>
      <c r="D354" s="551"/>
      <c r="E354" s="551"/>
      <c r="F354" s="551"/>
      <c r="G354" s="551"/>
      <c r="H354" s="551"/>
      <c r="I354" s="551"/>
      <c r="J354" s="551"/>
      <c r="K354" s="551"/>
      <c r="L354" s="551"/>
      <c r="M354" s="551"/>
      <c r="N354" s="551"/>
      <c r="O354" s="551"/>
      <c r="P354" s="551"/>
      <c r="Q354" s="551"/>
      <c r="R354" s="6"/>
      <c r="S354" s="6"/>
      <c r="T354" s="6"/>
      <c r="U354" s="570"/>
      <c r="V354" s="571"/>
    </row>
    <row r="355" spans="1:22" ht="12" customHeight="1">
      <c r="A355" s="541" t="s">
        <v>27</v>
      </c>
      <c r="B355" s="542"/>
      <c r="C355" s="542"/>
      <c r="D355" s="542"/>
      <c r="E355" s="542"/>
      <c r="F355" s="543"/>
      <c r="G355" s="556">
        <f>(C331)</f>
        <v>0</v>
      </c>
      <c r="H355" s="557"/>
      <c r="I355" s="560">
        <f>(C332)</f>
        <v>0</v>
      </c>
      <c r="J355" s="561"/>
      <c r="K355" s="560">
        <f>(C333)</f>
        <v>0</v>
      </c>
      <c r="L355" s="561"/>
      <c r="M355" s="560">
        <f>(C334)</f>
        <v>0</v>
      </c>
      <c r="N355" s="561"/>
      <c r="O355" s="522" t="s">
        <v>6</v>
      </c>
      <c r="P355" s="547" t="s">
        <v>25</v>
      </c>
      <c r="Q355" s="548"/>
      <c r="R355" s="12"/>
      <c r="S355" s="6"/>
      <c r="T355" s="6"/>
      <c r="U355" s="570"/>
      <c r="V355" s="571"/>
    </row>
    <row r="356" spans="1:22" ht="20.25" customHeight="1">
      <c r="A356" s="544"/>
      <c r="B356" s="545"/>
      <c r="C356" s="545"/>
      <c r="D356" s="545"/>
      <c r="E356" s="545"/>
      <c r="F356" s="546"/>
      <c r="G356" s="558"/>
      <c r="H356" s="559"/>
      <c r="I356" s="562"/>
      <c r="J356" s="563"/>
      <c r="K356" s="562"/>
      <c r="L356" s="563"/>
      <c r="M356" s="562"/>
      <c r="N356" s="563"/>
      <c r="O356" s="523"/>
      <c r="P356" s="549"/>
      <c r="Q356" s="548"/>
      <c r="R356" s="12"/>
      <c r="S356" s="6"/>
      <c r="T356" s="6"/>
      <c r="U356" s="685">
        <f>SUM(V335+S345+P349+P353+P357)</f>
        <v>0</v>
      </c>
      <c r="V356" s="686"/>
    </row>
    <row r="357" spans="1:22" ht="20.25" customHeight="1">
      <c r="A357" s="484" t="s">
        <v>11</v>
      </c>
      <c r="B357" s="485"/>
      <c r="C357" s="485"/>
      <c r="D357" s="485"/>
      <c r="E357" s="485"/>
      <c r="F357" s="486"/>
      <c r="G357" s="564">
        <v>0</v>
      </c>
      <c r="H357" s="565"/>
      <c r="I357" s="566">
        <v>0</v>
      </c>
      <c r="J357" s="567"/>
      <c r="K357" s="566">
        <v>0</v>
      </c>
      <c r="L357" s="567"/>
      <c r="M357" s="566">
        <v>0</v>
      </c>
      <c r="N357" s="567"/>
      <c r="O357" s="15">
        <v>0</v>
      </c>
      <c r="P357" s="537">
        <f>SUM(G357:M357)-MIN(G357:M357)+O357</f>
        <v>0</v>
      </c>
      <c r="Q357" s="538"/>
      <c r="R357" s="13"/>
      <c r="S357" s="9"/>
      <c r="T357" s="352" t="s">
        <v>156</v>
      </c>
      <c r="U357" s="687"/>
      <c r="V357" s="688"/>
    </row>
    <row r="358" spans="1:22" ht="20.25" customHeight="1">
      <c r="A358" s="576" t="s">
        <v>36</v>
      </c>
      <c r="B358" s="577"/>
      <c r="C358" s="577"/>
      <c r="D358" s="577"/>
      <c r="E358" s="577"/>
      <c r="F358" s="577"/>
      <c r="G358" s="577"/>
      <c r="H358" s="577"/>
      <c r="I358" s="577"/>
      <c r="J358" s="577"/>
      <c r="K358" s="577"/>
      <c r="L358" s="577"/>
      <c r="M358" s="577"/>
      <c r="N358" s="577"/>
      <c r="O358" s="577"/>
      <c r="P358" s="577"/>
      <c r="Q358" s="577"/>
      <c r="R358" s="577"/>
      <c r="S358" s="577"/>
      <c r="T358" s="577"/>
      <c r="U358" s="577"/>
      <c r="V358" s="578"/>
    </row>
    <row r="359" spans="1:22" ht="20.25" customHeight="1">
      <c r="A359" s="576" t="s">
        <v>32</v>
      </c>
      <c r="B359" s="577"/>
      <c r="C359" s="577"/>
      <c r="D359" s="577"/>
      <c r="E359" s="577"/>
      <c r="F359" s="577"/>
      <c r="G359" s="577"/>
      <c r="H359" s="577"/>
      <c r="I359" s="577"/>
      <c r="J359" s="577"/>
      <c r="K359" s="577"/>
      <c r="L359" s="577"/>
      <c r="M359" s="577"/>
      <c r="N359" s="577"/>
      <c r="O359" s="577"/>
      <c r="P359" s="577"/>
      <c r="Q359" s="577"/>
      <c r="R359" s="577"/>
      <c r="S359" s="577"/>
      <c r="T359" s="577"/>
      <c r="U359" s="577"/>
      <c r="V359" s="578"/>
    </row>
    <row r="360" spans="1:22" ht="7.5" customHeight="1">
      <c r="A360" s="695"/>
      <c r="B360" s="696"/>
      <c r="C360" s="696"/>
      <c r="D360" s="696"/>
      <c r="E360" s="696"/>
      <c r="F360" s="696"/>
      <c r="G360" s="696"/>
      <c r="H360" s="696"/>
      <c r="I360" s="696"/>
      <c r="J360" s="696"/>
      <c r="K360" s="696"/>
      <c r="L360" s="696"/>
      <c r="M360" s="696"/>
      <c r="N360" s="696"/>
      <c r="O360" s="696"/>
      <c r="P360" s="696"/>
      <c r="Q360" s="696"/>
      <c r="R360" s="696"/>
      <c r="S360" s="696"/>
      <c r="T360" s="696"/>
      <c r="U360" s="696"/>
      <c r="V360" s="697"/>
    </row>
    <row r="361" spans="1:22" ht="29.2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1.2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1.2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20.2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20.2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20.2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20.2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20.2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20.2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20.2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20.2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20.2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20.2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20.2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20.2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20.2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20.2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20.2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20.2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20.2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20.2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20.2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20.2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20.2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20.2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20.2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20.2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20.2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20.2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20.2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20.2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20.2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20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20.2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20.2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0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</sheetData>
  <mergeCells count="1090">
    <mergeCell ref="A144:V144"/>
    <mergeCell ref="M141:N141"/>
    <mergeCell ref="P141:Q141"/>
    <mergeCell ref="A142:V142"/>
    <mergeCell ref="A143:V143"/>
    <mergeCell ref="A141:F141"/>
    <mergeCell ref="G141:H141"/>
    <mergeCell ref="I141:J141"/>
    <mergeCell ref="K141:L141"/>
    <mergeCell ref="U137:V139"/>
    <mergeCell ref="A138:Q138"/>
    <mergeCell ref="A139:F140"/>
    <mergeCell ref="G139:H140"/>
    <mergeCell ref="I139:J140"/>
    <mergeCell ref="K139:L140"/>
    <mergeCell ref="M139:N140"/>
    <mergeCell ref="O139:O140"/>
    <mergeCell ref="P139:Q140"/>
    <mergeCell ref="U140:V141"/>
    <mergeCell ref="P135:Q136"/>
    <mergeCell ref="A137:F137"/>
    <mergeCell ref="G137:H137"/>
    <mergeCell ref="I137:J137"/>
    <mergeCell ref="K137:L137"/>
    <mergeCell ref="M137:N137"/>
    <mergeCell ref="P137:Q137"/>
    <mergeCell ref="A133:D133"/>
    <mergeCell ref="P133:Q133"/>
    <mergeCell ref="A134:Q134"/>
    <mergeCell ref="U134:V136"/>
    <mergeCell ref="A135:F136"/>
    <mergeCell ref="G135:H136"/>
    <mergeCell ref="I135:J136"/>
    <mergeCell ref="K135:L136"/>
    <mergeCell ref="M135:N136"/>
    <mergeCell ref="O135:O136"/>
    <mergeCell ref="A130:V130"/>
    <mergeCell ref="A131:D132"/>
    <mergeCell ref="O131:O132"/>
    <mergeCell ref="P131:Q132"/>
    <mergeCell ref="N128:O128"/>
    <mergeCell ref="P128:Q128"/>
    <mergeCell ref="S128:T128"/>
    <mergeCell ref="A129:E129"/>
    <mergeCell ref="H129:I129"/>
    <mergeCell ref="J129:K129"/>
    <mergeCell ref="L129:M129"/>
    <mergeCell ref="N129:O129"/>
    <mergeCell ref="P129:Q129"/>
    <mergeCell ref="S129:T129"/>
    <mergeCell ref="A128:E128"/>
    <mergeCell ref="H128:I128"/>
    <mergeCell ref="J128:K128"/>
    <mergeCell ref="L128:M128"/>
    <mergeCell ref="N126:O126"/>
    <mergeCell ref="P126:Q126"/>
    <mergeCell ref="S126:T126"/>
    <mergeCell ref="C127:E127"/>
    <mergeCell ref="H127:I127"/>
    <mergeCell ref="J127:K127"/>
    <mergeCell ref="L127:M127"/>
    <mergeCell ref="N127:O127"/>
    <mergeCell ref="P127:Q127"/>
    <mergeCell ref="S127:T127"/>
    <mergeCell ref="C126:E126"/>
    <mergeCell ref="H126:I126"/>
    <mergeCell ref="J126:K126"/>
    <mergeCell ref="L126:M126"/>
    <mergeCell ref="N124:O124"/>
    <mergeCell ref="P124:Q124"/>
    <mergeCell ref="S124:T124"/>
    <mergeCell ref="C125:E125"/>
    <mergeCell ref="H125:I125"/>
    <mergeCell ref="J125:K125"/>
    <mergeCell ref="L125:M125"/>
    <mergeCell ref="N125:O125"/>
    <mergeCell ref="P125:Q125"/>
    <mergeCell ref="S125:T125"/>
    <mergeCell ref="C124:E124"/>
    <mergeCell ref="H124:I124"/>
    <mergeCell ref="J124:K124"/>
    <mergeCell ref="L124:M124"/>
    <mergeCell ref="N122:O123"/>
    <mergeCell ref="P122:Q123"/>
    <mergeCell ref="R122:R123"/>
    <mergeCell ref="S122:T123"/>
    <mergeCell ref="A120:V120"/>
    <mergeCell ref="A121:T121"/>
    <mergeCell ref="A122:A123"/>
    <mergeCell ref="B122:B123"/>
    <mergeCell ref="C122:E123"/>
    <mergeCell ref="F122:F123"/>
    <mergeCell ref="G122:G123"/>
    <mergeCell ref="H122:I123"/>
    <mergeCell ref="J122:K123"/>
    <mergeCell ref="L122:M123"/>
    <mergeCell ref="A119:E119"/>
    <mergeCell ref="C118:E118"/>
    <mergeCell ref="C117:E117"/>
    <mergeCell ref="C116:E116"/>
    <mergeCell ref="C115:E115"/>
    <mergeCell ref="Q113:S113"/>
    <mergeCell ref="A113:A114"/>
    <mergeCell ref="B113:B114"/>
    <mergeCell ref="C113:E114"/>
    <mergeCell ref="F113:F114"/>
    <mergeCell ref="A108:V108"/>
    <mergeCell ref="L109:M109"/>
    <mergeCell ref="A111:V111"/>
    <mergeCell ref="A112:V112"/>
    <mergeCell ref="M105:N105"/>
    <mergeCell ref="P105:Q105"/>
    <mergeCell ref="A106:V106"/>
    <mergeCell ref="A107:V107"/>
    <mergeCell ref="A105:F105"/>
    <mergeCell ref="G105:H105"/>
    <mergeCell ref="I105:J105"/>
    <mergeCell ref="K105:L105"/>
    <mergeCell ref="U101:V103"/>
    <mergeCell ref="A102:Q102"/>
    <mergeCell ref="A103:F104"/>
    <mergeCell ref="G103:H104"/>
    <mergeCell ref="I103:J104"/>
    <mergeCell ref="K103:L104"/>
    <mergeCell ref="M103:N104"/>
    <mergeCell ref="O103:O104"/>
    <mergeCell ref="P103:Q104"/>
    <mergeCell ref="U104:V105"/>
    <mergeCell ref="P99:Q100"/>
    <mergeCell ref="A101:F101"/>
    <mergeCell ref="G101:H101"/>
    <mergeCell ref="I101:J101"/>
    <mergeCell ref="K101:L101"/>
    <mergeCell ref="M101:N101"/>
    <mergeCell ref="P101:Q101"/>
    <mergeCell ref="A97:D97"/>
    <mergeCell ref="P97:Q97"/>
    <mergeCell ref="A98:Q98"/>
    <mergeCell ref="U98:V100"/>
    <mergeCell ref="A99:F100"/>
    <mergeCell ref="G99:H100"/>
    <mergeCell ref="I99:J100"/>
    <mergeCell ref="K99:L100"/>
    <mergeCell ref="M99:N100"/>
    <mergeCell ref="O99:O100"/>
    <mergeCell ref="A94:V94"/>
    <mergeCell ref="A95:D96"/>
    <mergeCell ref="O95:O96"/>
    <mergeCell ref="P95:Q96"/>
    <mergeCell ref="N92:O92"/>
    <mergeCell ref="P92:Q92"/>
    <mergeCell ref="S92:T92"/>
    <mergeCell ref="A93:E93"/>
    <mergeCell ref="H93:I93"/>
    <mergeCell ref="J93:K93"/>
    <mergeCell ref="L93:M93"/>
    <mergeCell ref="N93:O93"/>
    <mergeCell ref="P93:Q93"/>
    <mergeCell ref="S93:T93"/>
    <mergeCell ref="A92:E92"/>
    <mergeCell ref="H92:I92"/>
    <mergeCell ref="J92:K92"/>
    <mergeCell ref="L92:M92"/>
    <mergeCell ref="N90:O90"/>
    <mergeCell ref="P90:Q90"/>
    <mergeCell ref="S90:T90"/>
    <mergeCell ref="C91:E91"/>
    <mergeCell ref="H91:I91"/>
    <mergeCell ref="J91:K91"/>
    <mergeCell ref="L91:M91"/>
    <mergeCell ref="N91:O91"/>
    <mergeCell ref="P91:Q91"/>
    <mergeCell ref="S91:T91"/>
    <mergeCell ref="C90:E90"/>
    <mergeCell ref="H90:I90"/>
    <mergeCell ref="J90:K90"/>
    <mergeCell ref="L90:M90"/>
    <mergeCell ref="N88:O88"/>
    <mergeCell ref="P88:Q88"/>
    <mergeCell ref="S88:T88"/>
    <mergeCell ref="C89:E89"/>
    <mergeCell ref="H89:I89"/>
    <mergeCell ref="J89:K89"/>
    <mergeCell ref="L89:M89"/>
    <mergeCell ref="N89:O89"/>
    <mergeCell ref="P89:Q89"/>
    <mergeCell ref="S89:T89"/>
    <mergeCell ref="C88:E88"/>
    <mergeCell ref="H88:I88"/>
    <mergeCell ref="J88:K88"/>
    <mergeCell ref="L88:M88"/>
    <mergeCell ref="N86:O87"/>
    <mergeCell ref="P86:Q87"/>
    <mergeCell ref="R86:R87"/>
    <mergeCell ref="S86:T87"/>
    <mergeCell ref="A84:V84"/>
    <mergeCell ref="A85:T85"/>
    <mergeCell ref="A86:A87"/>
    <mergeCell ref="B86:B87"/>
    <mergeCell ref="C86:E87"/>
    <mergeCell ref="F86:F87"/>
    <mergeCell ref="G86:G87"/>
    <mergeCell ref="H86:I87"/>
    <mergeCell ref="J86:K87"/>
    <mergeCell ref="L86:M87"/>
    <mergeCell ref="A83:E83"/>
    <mergeCell ref="C82:E82"/>
    <mergeCell ref="C81:E81"/>
    <mergeCell ref="C80:E80"/>
    <mergeCell ref="C79:E79"/>
    <mergeCell ref="Q77:S77"/>
    <mergeCell ref="A77:A78"/>
    <mergeCell ref="B77:B78"/>
    <mergeCell ref="C77:E78"/>
    <mergeCell ref="F77:F78"/>
    <mergeCell ref="A72:V72"/>
    <mergeCell ref="L73:M73"/>
    <mergeCell ref="A75:V75"/>
    <mergeCell ref="A76:V76"/>
    <mergeCell ref="A36:V36"/>
    <mergeCell ref="Q5:S5"/>
    <mergeCell ref="M33:N33"/>
    <mergeCell ref="P33:Q33"/>
    <mergeCell ref="A34:V34"/>
    <mergeCell ref="A35:V35"/>
    <mergeCell ref="A33:F33"/>
    <mergeCell ref="G33:H33"/>
    <mergeCell ref="I33:J33"/>
    <mergeCell ref="A30:Q30"/>
    <mergeCell ref="A31:F32"/>
    <mergeCell ref="G31:H32"/>
    <mergeCell ref="I31:J32"/>
    <mergeCell ref="K31:L32"/>
    <mergeCell ref="M31:N32"/>
    <mergeCell ref="O31:O32"/>
    <mergeCell ref="P31:Q32"/>
    <mergeCell ref="U32:V33"/>
    <mergeCell ref="P27:Q28"/>
    <mergeCell ref="A29:F29"/>
    <mergeCell ref="G29:H29"/>
    <mergeCell ref="I29:J29"/>
    <mergeCell ref="K29:L29"/>
    <mergeCell ref="M29:N29"/>
    <mergeCell ref="P29:Q29"/>
    <mergeCell ref="K33:L33"/>
    <mergeCell ref="U29:V31"/>
    <mergeCell ref="A26:Q26"/>
    <mergeCell ref="U26:V28"/>
    <mergeCell ref="A27:F28"/>
    <mergeCell ref="G27:H28"/>
    <mergeCell ref="I27:J28"/>
    <mergeCell ref="K27:L28"/>
    <mergeCell ref="M27:N28"/>
    <mergeCell ref="O27:O28"/>
    <mergeCell ref="A23:D24"/>
    <mergeCell ref="O23:O24"/>
    <mergeCell ref="P23:Q24"/>
    <mergeCell ref="A25:D25"/>
    <mergeCell ref="P25:Q25"/>
    <mergeCell ref="N21:O21"/>
    <mergeCell ref="P21:Q21"/>
    <mergeCell ref="S21:T21"/>
    <mergeCell ref="A22:V22"/>
    <mergeCell ref="A21:E21"/>
    <mergeCell ref="H21:I21"/>
    <mergeCell ref="J21:K21"/>
    <mergeCell ref="L21:M21"/>
    <mergeCell ref="N19:O19"/>
    <mergeCell ref="P19:Q19"/>
    <mergeCell ref="S19:T19"/>
    <mergeCell ref="A20:E20"/>
    <mergeCell ref="H20:I20"/>
    <mergeCell ref="J20:K20"/>
    <mergeCell ref="L20:M20"/>
    <mergeCell ref="N20:O20"/>
    <mergeCell ref="P20:Q20"/>
    <mergeCell ref="S20:T20"/>
    <mergeCell ref="C19:E19"/>
    <mergeCell ref="H19:I19"/>
    <mergeCell ref="J19:K19"/>
    <mergeCell ref="L19:M19"/>
    <mergeCell ref="N17:O17"/>
    <mergeCell ref="P17:Q17"/>
    <mergeCell ref="S17:T17"/>
    <mergeCell ref="C18:E18"/>
    <mergeCell ref="H18:I18"/>
    <mergeCell ref="J18:K18"/>
    <mergeCell ref="L18:M18"/>
    <mergeCell ref="N18:O18"/>
    <mergeCell ref="P18:Q18"/>
    <mergeCell ref="S18:T18"/>
    <mergeCell ref="C17:E17"/>
    <mergeCell ref="H17:I17"/>
    <mergeCell ref="J17:K17"/>
    <mergeCell ref="L17:M17"/>
    <mergeCell ref="S14:T15"/>
    <mergeCell ref="C16:E16"/>
    <mergeCell ref="H16:I16"/>
    <mergeCell ref="J16:K16"/>
    <mergeCell ref="L16:M16"/>
    <mergeCell ref="N16:O16"/>
    <mergeCell ref="P16:Q16"/>
    <mergeCell ref="S16:T16"/>
    <mergeCell ref="L14:M15"/>
    <mergeCell ref="N14:O15"/>
    <mergeCell ref="P14:Q15"/>
    <mergeCell ref="R14:R15"/>
    <mergeCell ref="A11:E11"/>
    <mergeCell ref="A12:V12"/>
    <mergeCell ref="A13:T13"/>
    <mergeCell ref="A14:A15"/>
    <mergeCell ref="B14:B15"/>
    <mergeCell ref="C14:E15"/>
    <mergeCell ref="F14:F15"/>
    <mergeCell ref="G14:G15"/>
    <mergeCell ref="H14:I15"/>
    <mergeCell ref="J14:K15"/>
    <mergeCell ref="C7:E7"/>
    <mergeCell ref="C8:E8"/>
    <mergeCell ref="C9:E9"/>
    <mergeCell ref="C10:E10"/>
    <mergeCell ref="A5:A6"/>
    <mergeCell ref="B5:B6"/>
    <mergeCell ref="C5:E6"/>
    <mergeCell ref="F5:F6"/>
    <mergeCell ref="L1:M1"/>
    <mergeCell ref="A3:V3"/>
    <mergeCell ref="A4:V4"/>
    <mergeCell ref="L145:M145"/>
    <mergeCell ref="L37:M37"/>
    <mergeCell ref="A39:V39"/>
    <mergeCell ref="A40:V40"/>
    <mergeCell ref="A41:A42"/>
    <mergeCell ref="B41:B42"/>
    <mergeCell ref="C41:E42"/>
    <mergeCell ref="A147:V147"/>
    <mergeCell ref="A148:V148"/>
    <mergeCell ref="C151:E151"/>
    <mergeCell ref="Q149:S149"/>
    <mergeCell ref="A149:A150"/>
    <mergeCell ref="B149:B150"/>
    <mergeCell ref="C149:E150"/>
    <mergeCell ref="F149:F150"/>
    <mergeCell ref="A155:E155"/>
    <mergeCell ref="C154:E154"/>
    <mergeCell ref="C153:E153"/>
    <mergeCell ref="C152:E152"/>
    <mergeCell ref="A156:V156"/>
    <mergeCell ref="A157:T157"/>
    <mergeCell ref="A158:A159"/>
    <mergeCell ref="B158:B159"/>
    <mergeCell ref="C158:E159"/>
    <mergeCell ref="F158:F159"/>
    <mergeCell ref="G158:G159"/>
    <mergeCell ref="H158:I159"/>
    <mergeCell ref="J158:K159"/>
    <mergeCell ref="L158:M159"/>
    <mergeCell ref="N158:O159"/>
    <mergeCell ref="P158:Q159"/>
    <mergeCell ref="R158:R159"/>
    <mergeCell ref="S158:T159"/>
    <mergeCell ref="C160:E160"/>
    <mergeCell ref="H160:I160"/>
    <mergeCell ref="J160:K160"/>
    <mergeCell ref="L160:M160"/>
    <mergeCell ref="N160:O160"/>
    <mergeCell ref="P160:Q160"/>
    <mergeCell ref="S160:T160"/>
    <mergeCell ref="C161:E161"/>
    <mergeCell ref="H161:I161"/>
    <mergeCell ref="J161:K161"/>
    <mergeCell ref="L161:M161"/>
    <mergeCell ref="N161:O161"/>
    <mergeCell ref="P161:Q161"/>
    <mergeCell ref="S161:T161"/>
    <mergeCell ref="C162:E162"/>
    <mergeCell ref="H162:I162"/>
    <mergeCell ref="J162:K162"/>
    <mergeCell ref="L162:M162"/>
    <mergeCell ref="N162:O162"/>
    <mergeCell ref="P162:Q162"/>
    <mergeCell ref="S162:T162"/>
    <mergeCell ref="C163:E163"/>
    <mergeCell ref="H163:I163"/>
    <mergeCell ref="J163:K163"/>
    <mergeCell ref="L163:M163"/>
    <mergeCell ref="N163:O163"/>
    <mergeCell ref="P163:Q163"/>
    <mergeCell ref="S163:T163"/>
    <mergeCell ref="A164:E164"/>
    <mergeCell ref="H164:I164"/>
    <mergeCell ref="J164:K164"/>
    <mergeCell ref="L164:M164"/>
    <mergeCell ref="N164:O164"/>
    <mergeCell ref="P164:Q164"/>
    <mergeCell ref="S164:T164"/>
    <mergeCell ref="A165:E165"/>
    <mergeCell ref="H165:I165"/>
    <mergeCell ref="J165:K165"/>
    <mergeCell ref="L165:M165"/>
    <mergeCell ref="N165:O165"/>
    <mergeCell ref="P165:Q165"/>
    <mergeCell ref="S165:T165"/>
    <mergeCell ref="A166:V166"/>
    <mergeCell ref="A167:D168"/>
    <mergeCell ref="O167:O168"/>
    <mergeCell ref="P167:Q168"/>
    <mergeCell ref="A169:D169"/>
    <mergeCell ref="P169:Q169"/>
    <mergeCell ref="A170:Q170"/>
    <mergeCell ref="U170:V172"/>
    <mergeCell ref="A171:F172"/>
    <mergeCell ref="G171:H172"/>
    <mergeCell ref="I171:J172"/>
    <mergeCell ref="K171:L172"/>
    <mergeCell ref="M171:N172"/>
    <mergeCell ref="O171:O172"/>
    <mergeCell ref="P171:Q172"/>
    <mergeCell ref="A173:F173"/>
    <mergeCell ref="G173:H173"/>
    <mergeCell ref="I173:J173"/>
    <mergeCell ref="K173:L173"/>
    <mergeCell ref="M173:N173"/>
    <mergeCell ref="P173:Q173"/>
    <mergeCell ref="U173:V175"/>
    <mergeCell ref="A174:Q174"/>
    <mergeCell ref="A175:F176"/>
    <mergeCell ref="G175:H176"/>
    <mergeCell ref="I175:J176"/>
    <mergeCell ref="K175:L176"/>
    <mergeCell ref="M175:N176"/>
    <mergeCell ref="O175:O176"/>
    <mergeCell ref="P175:Q176"/>
    <mergeCell ref="U176:V177"/>
    <mergeCell ref="A180:V180"/>
    <mergeCell ref="M177:N177"/>
    <mergeCell ref="P177:Q177"/>
    <mergeCell ref="A178:V178"/>
    <mergeCell ref="A179:V179"/>
    <mergeCell ref="A177:F177"/>
    <mergeCell ref="G177:H177"/>
    <mergeCell ref="I177:J177"/>
    <mergeCell ref="K177:L177"/>
    <mergeCell ref="F41:F42"/>
    <mergeCell ref="Q41:S41"/>
    <mergeCell ref="H50:I51"/>
    <mergeCell ref="J50:K51"/>
    <mergeCell ref="P50:Q51"/>
    <mergeCell ref="R50:R51"/>
    <mergeCell ref="C43:E43"/>
    <mergeCell ref="C44:E44"/>
    <mergeCell ref="C45:E45"/>
    <mergeCell ref="C46:E46"/>
    <mergeCell ref="A47:E47"/>
    <mergeCell ref="A48:V48"/>
    <mergeCell ref="A49:T49"/>
    <mergeCell ref="A50:A51"/>
    <mergeCell ref="B50:B51"/>
    <mergeCell ref="C50:E51"/>
    <mergeCell ref="F50:F51"/>
    <mergeCell ref="G50:G51"/>
    <mergeCell ref="S50:T51"/>
    <mergeCell ref="C52:E52"/>
    <mergeCell ref="H52:I52"/>
    <mergeCell ref="J52:K52"/>
    <mergeCell ref="L52:M52"/>
    <mergeCell ref="N52:O52"/>
    <mergeCell ref="P52:Q52"/>
    <mergeCell ref="S52:T52"/>
    <mergeCell ref="L50:M51"/>
    <mergeCell ref="N50:O51"/>
    <mergeCell ref="C53:E53"/>
    <mergeCell ref="H53:I53"/>
    <mergeCell ref="J53:K53"/>
    <mergeCell ref="L53:M53"/>
    <mergeCell ref="N53:O53"/>
    <mergeCell ref="P53:Q53"/>
    <mergeCell ref="S53:T53"/>
    <mergeCell ref="C54:E54"/>
    <mergeCell ref="H54:I54"/>
    <mergeCell ref="J54:K54"/>
    <mergeCell ref="L54:M54"/>
    <mergeCell ref="N54:O54"/>
    <mergeCell ref="P54:Q54"/>
    <mergeCell ref="S54:T54"/>
    <mergeCell ref="C55:E55"/>
    <mergeCell ref="H55:I55"/>
    <mergeCell ref="J55:K55"/>
    <mergeCell ref="L55:M55"/>
    <mergeCell ref="N55:O55"/>
    <mergeCell ref="P55:Q55"/>
    <mergeCell ref="S55:T55"/>
    <mergeCell ref="A56:E56"/>
    <mergeCell ref="H56:I56"/>
    <mergeCell ref="J56:K56"/>
    <mergeCell ref="L56:M56"/>
    <mergeCell ref="N56:O56"/>
    <mergeCell ref="P56:Q56"/>
    <mergeCell ref="S56:T56"/>
    <mergeCell ref="N57:O57"/>
    <mergeCell ref="P57:Q57"/>
    <mergeCell ref="S57:T57"/>
    <mergeCell ref="A58:V58"/>
    <mergeCell ref="A57:E57"/>
    <mergeCell ref="H57:I57"/>
    <mergeCell ref="J57:K57"/>
    <mergeCell ref="L57:M57"/>
    <mergeCell ref="A59:D60"/>
    <mergeCell ref="O59:O60"/>
    <mergeCell ref="P59:Q60"/>
    <mergeCell ref="A61:D61"/>
    <mergeCell ref="P61:Q61"/>
    <mergeCell ref="A62:Q62"/>
    <mergeCell ref="U62:V64"/>
    <mergeCell ref="A63:F64"/>
    <mergeCell ref="G63:H64"/>
    <mergeCell ref="I63:J64"/>
    <mergeCell ref="K63:L64"/>
    <mergeCell ref="M63:N64"/>
    <mergeCell ref="O63:O64"/>
    <mergeCell ref="P63:Q64"/>
    <mergeCell ref="A65:F65"/>
    <mergeCell ref="G65:H65"/>
    <mergeCell ref="I65:J65"/>
    <mergeCell ref="K65:L65"/>
    <mergeCell ref="M65:N65"/>
    <mergeCell ref="P65:Q65"/>
    <mergeCell ref="U65:V67"/>
    <mergeCell ref="A66:Q66"/>
    <mergeCell ref="A67:F68"/>
    <mergeCell ref="G67:H68"/>
    <mergeCell ref="I67:J68"/>
    <mergeCell ref="K67:L68"/>
    <mergeCell ref="M67:N68"/>
    <mergeCell ref="O67:O68"/>
    <mergeCell ref="A70:V70"/>
    <mergeCell ref="A71:V71"/>
    <mergeCell ref="P67:Q68"/>
    <mergeCell ref="U68:V69"/>
    <mergeCell ref="A69:F69"/>
    <mergeCell ref="G69:H69"/>
    <mergeCell ref="I69:J69"/>
    <mergeCell ref="K69:L69"/>
    <mergeCell ref="M69:N69"/>
    <mergeCell ref="P69:Q69"/>
    <mergeCell ref="S196:T196"/>
    <mergeCell ref="R194:R195"/>
    <mergeCell ref="S194:T195"/>
    <mergeCell ref="Q185:S185"/>
    <mergeCell ref="S198:T198"/>
    <mergeCell ref="S197:T197"/>
    <mergeCell ref="N197:O197"/>
    <mergeCell ref="P197:Q197"/>
    <mergeCell ref="N198:O198"/>
    <mergeCell ref="P198:Q198"/>
    <mergeCell ref="A202:V202"/>
    <mergeCell ref="S201:T201"/>
    <mergeCell ref="S200:T200"/>
    <mergeCell ref="S199:T199"/>
    <mergeCell ref="C199:E199"/>
    <mergeCell ref="H199:I199"/>
    <mergeCell ref="J199:K199"/>
    <mergeCell ref="L199:M199"/>
    <mergeCell ref="J200:K200"/>
    <mergeCell ref="L200:M200"/>
    <mergeCell ref="L181:M181"/>
    <mergeCell ref="A183:V183"/>
    <mergeCell ref="A184:V184"/>
    <mergeCell ref="A185:A186"/>
    <mergeCell ref="B185:B186"/>
    <mergeCell ref="C185:E186"/>
    <mergeCell ref="F185:F186"/>
    <mergeCell ref="C187:E187"/>
    <mergeCell ref="C188:E188"/>
    <mergeCell ref="C189:E189"/>
    <mergeCell ref="C190:E190"/>
    <mergeCell ref="A191:E191"/>
    <mergeCell ref="A192:V192"/>
    <mergeCell ref="A193:T193"/>
    <mergeCell ref="A194:A195"/>
    <mergeCell ref="B194:B195"/>
    <mergeCell ref="C194:E195"/>
    <mergeCell ref="F194:F195"/>
    <mergeCell ref="G194:G195"/>
    <mergeCell ref="H194:I195"/>
    <mergeCell ref="J194:K195"/>
    <mergeCell ref="L194:M195"/>
    <mergeCell ref="N194:O195"/>
    <mergeCell ref="P194:Q195"/>
    <mergeCell ref="C196:E196"/>
    <mergeCell ref="H196:I196"/>
    <mergeCell ref="J196:K196"/>
    <mergeCell ref="L196:M196"/>
    <mergeCell ref="N196:O196"/>
    <mergeCell ref="P196:Q196"/>
    <mergeCell ref="C197:E197"/>
    <mergeCell ref="H197:I197"/>
    <mergeCell ref="J197:K197"/>
    <mergeCell ref="L197:M197"/>
    <mergeCell ref="C198:E198"/>
    <mergeCell ref="H198:I198"/>
    <mergeCell ref="J198:K198"/>
    <mergeCell ref="L198:M198"/>
    <mergeCell ref="N199:O199"/>
    <mergeCell ref="P199:Q199"/>
    <mergeCell ref="N200:O200"/>
    <mergeCell ref="P200:Q200"/>
    <mergeCell ref="N201:O201"/>
    <mergeCell ref="P201:Q201"/>
    <mergeCell ref="A200:E200"/>
    <mergeCell ref="H200:I200"/>
    <mergeCell ref="A201:E201"/>
    <mergeCell ref="H201:I201"/>
    <mergeCell ref="J201:K201"/>
    <mergeCell ref="L201:M201"/>
    <mergeCell ref="A203:D204"/>
    <mergeCell ref="O203:O204"/>
    <mergeCell ref="P203:Q204"/>
    <mergeCell ref="A205:D205"/>
    <mergeCell ref="P205:Q205"/>
    <mergeCell ref="U206:V208"/>
    <mergeCell ref="A207:F208"/>
    <mergeCell ref="G207:H208"/>
    <mergeCell ref="I207:J208"/>
    <mergeCell ref="K207:L208"/>
    <mergeCell ref="M207:N208"/>
    <mergeCell ref="O207:O208"/>
    <mergeCell ref="P207:Q208"/>
    <mergeCell ref="A206:Q206"/>
    <mergeCell ref="A209:F209"/>
    <mergeCell ref="G209:H209"/>
    <mergeCell ref="I209:J209"/>
    <mergeCell ref="K209:L209"/>
    <mergeCell ref="A211:F212"/>
    <mergeCell ref="G211:H212"/>
    <mergeCell ref="I211:J212"/>
    <mergeCell ref="K211:L212"/>
    <mergeCell ref="M211:N212"/>
    <mergeCell ref="O211:O212"/>
    <mergeCell ref="P211:Q212"/>
    <mergeCell ref="U212:V213"/>
    <mergeCell ref="M213:N213"/>
    <mergeCell ref="P213:Q213"/>
    <mergeCell ref="U209:V211"/>
    <mergeCell ref="A210:Q210"/>
    <mergeCell ref="M209:N209"/>
    <mergeCell ref="P209:Q209"/>
    <mergeCell ref="A213:F213"/>
    <mergeCell ref="G213:H213"/>
    <mergeCell ref="I213:J213"/>
    <mergeCell ref="K213:L213"/>
    <mergeCell ref="A214:V214"/>
    <mergeCell ref="A215:V215"/>
    <mergeCell ref="A216:V216"/>
    <mergeCell ref="L217:M217"/>
    <mergeCell ref="A219:V219"/>
    <mergeCell ref="A220:V220"/>
    <mergeCell ref="A221:A222"/>
    <mergeCell ref="B221:B222"/>
    <mergeCell ref="C221:E222"/>
    <mergeCell ref="F221:F222"/>
    <mergeCell ref="Q221:S221"/>
    <mergeCell ref="H230:I231"/>
    <mergeCell ref="J230:K231"/>
    <mergeCell ref="C223:E223"/>
    <mergeCell ref="C224:E224"/>
    <mergeCell ref="C225:E225"/>
    <mergeCell ref="C226:E226"/>
    <mergeCell ref="P230:Q231"/>
    <mergeCell ref="R230:R231"/>
    <mergeCell ref="A227:E227"/>
    <mergeCell ref="A228:V228"/>
    <mergeCell ref="A229:T229"/>
    <mergeCell ref="A230:A231"/>
    <mergeCell ref="B230:B231"/>
    <mergeCell ref="C230:E231"/>
    <mergeCell ref="F230:F231"/>
    <mergeCell ref="G230:G231"/>
    <mergeCell ref="S230:T231"/>
    <mergeCell ref="C232:E232"/>
    <mergeCell ref="H232:I232"/>
    <mergeCell ref="J232:K232"/>
    <mergeCell ref="L232:M232"/>
    <mergeCell ref="N232:O232"/>
    <mergeCell ref="P232:Q232"/>
    <mergeCell ref="S232:T232"/>
    <mergeCell ref="L230:M231"/>
    <mergeCell ref="N230:O231"/>
    <mergeCell ref="C233:E233"/>
    <mergeCell ref="H233:I233"/>
    <mergeCell ref="J233:K233"/>
    <mergeCell ref="L233:M233"/>
    <mergeCell ref="N233:O233"/>
    <mergeCell ref="P233:Q233"/>
    <mergeCell ref="S233:T233"/>
    <mergeCell ref="C234:E234"/>
    <mergeCell ref="H234:I234"/>
    <mergeCell ref="J234:K234"/>
    <mergeCell ref="L234:M234"/>
    <mergeCell ref="N234:O234"/>
    <mergeCell ref="P234:Q234"/>
    <mergeCell ref="S234:T234"/>
    <mergeCell ref="C235:E235"/>
    <mergeCell ref="H235:I235"/>
    <mergeCell ref="J235:K235"/>
    <mergeCell ref="L235:M235"/>
    <mergeCell ref="N235:O235"/>
    <mergeCell ref="P235:Q235"/>
    <mergeCell ref="S235:T235"/>
    <mergeCell ref="A236:E236"/>
    <mergeCell ref="H236:I236"/>
    <mergeCell ref="J236:K236"/>
    <mergeCell ref="L236:M236"/>
    <mergeCell ref="N236:O236"/>
    <mergeCell ref="P236:Q236"/>
    <mergeCell ref="S236:T236"/>
    <mergeCell ref="N237:O237"/>
    <mergeCell ref="P237:Q237"/>
    <mergeCell ref="S237:T237"/>
    <mergeCell ref="A238:V238"/>
    <mergeCell ref="A237:E237"/>
    <mergeCell ref="H237:I237"/>
    <mergeCell ref="J237:K237"/>
    <mergeCell ref="L237:M237"/>
    <mergeCell ref="A239:D240"/>
    <mergeCell ref="O239:O240"/>
    <mergeCell ref="P239:Q240"/>
    <mergeCell ref="A241:D241"/>
    <mergeCell ref="P241:Q241"/>
    <mergeCell ref="A242:Q242"/>
    <mergeCell ref="U242:V244"/>
    <mergeCell ref="A243:F244"/>
    <mergeCell ref="G243:H244"/>
    <mergeCell ref="I243:J244"/>
    <mergeCell ref="K243:L244"/>
    <mergeCell ref="M243:N244"/>
    <mergeCell ref="O243:O244"/>
    <mergeCell ref="P243:Q244"/>
    <mergeCell ref="A245:F245"/>
    <mergeCell ref="G245:H245"/>
    <mergeCell ref="I245:J245"/>
    <mergeCell ref="K245:L245"/>
    <mergeCell ref="M245:N245"/>
    <mergeCell ref="P245:Q245"/>
    <mergeCell ref="U245:V247"/>
    <mergeCell ref="A246:Q246"/>
    <mergeCell ref="A247:F248"/>
    <mergeCell ref="G247:H248"/>
    <mergeCell ref="I247:J248"/>
    <mergeCell ref="K247:L248"/>
    <mergeCell ref="M247:N248"/>
    <mergeCell ref="O247:O248"/>
    <mergeCell ref="P247:Q248"/>
    <mergeCell ref="U248:V249"/>
    <mergeCell ref="A249:F249"/>
    <mergeCell ref="G249:H249"/>
    <mergeCell ref="I249:J249"/>
    <mergeCell ref="K249:L249"/>
    <mergeCell ref="M249:N249"/>
    <mergeCell ref="P249:Q249"/>
    <mergeCell ref="A250:V250"/>
    <mergeCell ref="A251:V251"/>
    <mergeCell ref="A252:V252"/>
    <mergeCell ref="L253:M253"/>
    <mergeCell ref="A255:V255"/>
    <mergeCell ref="A256:V256"/>
    <mergeCell ref="A257:A258"/>
    <mergeCell ref="B257:B258"/>
    <mergeCell ref="C257:E258"/>
    <mergeCell ref="F257:F258"/>
    <mergeCell ref="Q257:S257"/>
    <mergeCell ref="H266:I267"/>
    <mergeCell ref="J266:K267"/>
    <mergeCell ref="C259:E259"/>
    <mergeCell ref="C260:E260"/>
    <mergeCell ref="C261:E261"/>
    <mergeCell ref="C262:E262"/>
    <mergeCell ref="P266:Q267"/>
    <mergeCell ref="R266:R267"/>
    <mergeCell ref="A263:E263"/>
    <mergeCell ref="A264:V264"/>
    <mergeCell ref="A265:T265"/>
    <mergeCell ref="A266:A267"/>
    <mergeCell ref="B266:B267"/>
    <mergeCell ref="C266:E267"/>
    <mergeCell ref="F266:F267"/>
    <mergeCell ref="G266:G267"/>
    <mergeCell ref="S266:T267"/>
    <mergeCell ref="C268:E268"/>
    <mergeCell ref="H268:I268"/>
    <mergeCell ref="J268:K268"/>
    <mergeCell ref="L268:M268"/>
    <mergeCell ref="N268:O268"/>
    <mergeCell ref="P268:Q268"/>
    <mergeCell ref="S268:T268"/>
    <mergeCell ref="L266:M267"/>
    <mergeCell ref="N266:O267"/>
    <mergeCell ref="C269:E269"/>
    <mergeCell ref="H269:I269"/>
    <mergeCell ref="J269:K269"/>
    <mergeCell ref="L269:M269"/>
    <mergeCell ref="N269:O269"/>
    <mergeCell ref="P269:Q269"/>
    <mergeCell ref="S269:T269"/>
    <mergeCell ref="C270:E270"/>
    <mergeCell ref="H270:I270"/>
    <mergeCell ref="J270:K270"/>
    <mergeCell ref="L270:M270"/>
    <mergeCell ref="N270:O270"/>
    <mergeCell ref="P270:Q270"/>
    <mergeCell ref="S270:T270"/>
    <mergeCell ref="C271:E271"/>
    <mergeCell ref="H271:I271"/>
    <mergeCell ref="J271:K271"/>
    <mergeCell ref="L271:M271"/>
    <mergeCell ref="N271:O271"/>
    <mergeCell ref="P271:Q271"/>
    <mergeCell ref="S271:T271"/>
    <mergeCell ref="A272:E272"/>
    <mergeCell ref="H272:I272"/>
    <mergeCell ref="J272:K272"/>
    <mergeCell ref="L272:M272"/>
    <mergeCell ref="N272:O272"/>
    <mergeCell ref="P272:Q272"/>
    <mergeCell ref="S272:T272"/>
    <mergeCell ref="N273:O273"/>
    <mergeCell ref="P273:Q273"/>
    <mergeCell ref="S273:T273"/>
    <mergeCell ref="A274:V274"/>
    <mergeCell ref="A273:E273"/>
    <mergeCell ref="H273:I273"/>
    <mergeCell ref="J273:K273"/>
    <mergeCell ref="L273:M273"/>
    <mergeCell ref="A275:D276"/>
    <mergeCell ref="O275:O276"/>
    <mergeCell ref="P275:Q276"/>
    <mergeCell ref="A277:D277"/>
    <mergeCell ref="P277:Q277"/>
    <mergeCell ref="A278:Q278"/>
    <mergeCell ref="U278:V280"/>
    <mergeCell ref="A279:F280"/>
    <mergeCell ref="G279:H280"/>
    <mergeCell ref="I279:J280"/>
    <mergeCell ref="K279:L280"/>
    <mergeCell ref="M279:N280"/>
    <mergeCell ref="O279:O280"/>
    <mergeCell ref="P279:Q280"/>
    <mergeCell ref="O283:O284"/>
    <mergeCell ref="A281:F281"/>
    <mergeCell ref="G281:H281"/>
    <mergeCell ref="I281:J281"/>
    <mergeCell ref="K281:L281"/>
    <mergeCell ref="P285:Q285"/>
    <mergeCell ref="M281:N281"/>
    <mergeCell ref="P281:Q281"/>
    <mergeCell ref="U281:V283"/>
    <mergeCell ref="A282:Q282"/>
    <mergeCell ref="A283:F284"/>
    <mergeCell ref="G283:H284"/>
    <mergeCell ref="I283:J284"/>
    <mergeCell ref="K283:L284"/>
    <mergeCell ref="M283:N284"/>
    <mergeCell ref="A286:V286"/>
    <mergeCell ref="A287:V287"/>
    <mergeCell ref="A288:V288"/>
    <mergeCell ref="P283:Q284"/>
    <mergeCell ref="U284:V285"/>
    <mergeCell ref="A285:F285"/>
    <mergeCell ref="G285:H285"/>
    <mergeCell ref="I285:J285"/>
    <mergeCell ref="K285:L285"/>
    <mergeCell ref="M285:N285"/>
    <mergeCell ref="L289:M289"/>
    <mergeCell ref="A291:V291"/>
    <mergeCell ref="A292:V292"/>
    <mergeCell ref="A293:A294"/>
    <mergeCell ref="B293:B294"/>
    <mergeCell ref="C293:E294"/>
    <mergeCell ref="F293:F294"/>
    <mergeCell ref="Q293:S293"/>
    <mergeCell ref="H302:I303"/>
    <mergeCell ref="J302:K303"/>
    <mergeCell ref="C295:E295"/>
    <mergeCell ref="C296:E296"/>
    <mergeCell ref="C297:E297"/>
    <mergeCell ref="C298:E298"/>
    <mergeCell ref="P302:Q303"/>
    <mergeCell ref="R302:R303"/>
    <mergeCell ref="A299:E299"/>
    <mergeCell ref="A300:V300"/>
    <mergeCell ref="A301:T301"/>
    <mergeCell ref="A302:A303"/>
    <mergeCell ref="B302:B303"/>
    <mergeCell ref="C302:E303"/>
    <mergeCell ref="F302:F303"/>
    <mergeCell ref="G302:G303"/>
    <mergeCell ref="S302:T303"/>
    <mergeCell ref="C304:E304"/>
    <mergeCell ref="H304:I304"/>
    <mergeCell ref="J304:K304"/>
    <mergeCell ref="L304:M304"/>
    <mergeCell ref="N304:O304"/>
    <mergeCell ref="P304:Q304"/>
    <mergeCell ref="S304:T304"/>
    <mergeCell ref="L302:M303"/>
    <mergeCell ref="N302:O303"/>
    <mergeCell ref="C305:E305"/>
    <mergeCell ref="H305:I305"/>
    <mergeCell ref="J305:K305"/>
    <mergeCell ref="L305:M305"/>
    <mergeCell ref="N305:O305"/>
    <mergeCell ref="P305:Q305"/>
    <mergeCell ref="S305:T305"/>
    <mergeCell ref="C306:E306"/>
    <mergeCell ref="H306:I306"/>
    <mergeCell ref="J306:K306"/>
    <mergeCell ref="L306:M306"/>
    <mergeCell ref="N306:O306"/>
    <mergeCell ref="P306:Q306"/>
    <mergeCell ref="S306:T306"/>
    <mergeCell ref="C307:E307"/>
    <mergeCell ref="H307:I307"/>
    <mergeCell ref="J307:K307"/>
    <mergeCell ref="L307:M307"/>
    <mergeCell ref="N307:O307"/>
    <mergeCell ref="P307:Q307"/>
    <mergeCell ref="S307:T307"/>
    <mergeCell ref="A308:E308"/>
    <mergeCell ref="H308:I308"/>
    <mergeCell ref="J308:K308"/>
    <mergeCell ref="L308:M308"/>
    <mergeCell ref="N308:O308"/>
    <mergeCell ref="P308:Q308"/>
    <mergeCell ref="S308:T308"/>
    <mergeCell ref="N309:O309"/>
    <mergeCell ref="P309:Q309"/>
    <mergeCell ref="S309:T309"/>
    <mergeCell ref="A310:V310"/>
    <mergeCell ref="A309:E309"/>
    <mergeCell ref="H309:I309"/>
    <mergeCell ref="J309:K309"/>
    <mergeCell ref="L309:M309"/>
    <mergeCell ref="A311:D312"/>
    <mergeCell ref="O311:O312"/>
    <mergeCell ref="P311:Q312"/>
    <mergeCell ref="A313:D313"/>
    <mergeCell ref="P313:Q313"/>
    <mergeCell ref="A314:Q314"/>
    <mergeCell ref="U314:V316"/>
    <mergeCell ref="A315:F316"/>
    <mergeCell ref="G315:H316"/>
    <mergeCell ref="I315:J316"/>
    <mergeCell ref="K315:L316"/>
    <mergeCell ref="M315:N316"/>
    <mergeCell ref="O315:O316"/>
    <mergeCell ref="P315:Q316"/>
    <mergeCell ref="A317:F317"/>
    <mergeCell ref="G317:H317"/>
    <mergeCell ref="I317:J317"/>
    <mergeCell ref="K317:L317"/>
    <mergeCell ref="M317:N317"/>
    <mergeCell ref="P317:Q317"/>
    <mergeCell ref="U317:V319"/>
    <mergeCell ref="A318:Q318"/>
    <mergeCell ref="A319:F320"/>
    <mergeCell ref="G319:H320"/>
    <mergeCell ref="I319:J320"/>
    <mergeCell ref="K319:L320"/>
    <mergeCell ref="M319:N320"/>
    <mergeCell ref="O319:O320"/>
    <mergeCell ref="P319:Q320"/>
    <mergeCell ref="U320:V321"/>
    <mergeCell ref="A321:F321"/>
    <mergeCell ref="G321:H321"/>
    <mergeCell ref="I321:J321"/>
    <mergeCell ref="K321:L321"/>
    <mergeCell ref="M321:N321"/>
    <mergeCell ref="P321:Q321"/>
    <mergeCell ref="A322:V322"/>
    <mergeCell ref="A323:V323"/>
    <mergeCell ref="A324:V324"/>
    <mergeCell ref="L325:M325"/>
    <mergeCell ref="A327:V327"/>
    <mergeCell ref="A328:V328"/>
    <mergeCell ref="A329:A330"/>
    <mergeCell ref="B329:B330"/>
    <mergeCell ref="C329:E330"/>
    <mergeCell ref="F329:F330"/>
    <mergeCell ref="Q329:S329"/>
    <mergeCell ref="H338:I339"/>
    <mergeCell ref="J338:K339"/>
    <mergeCell ref="C331:E331"/>
    <mergeCell ref="C332:E332"/>
    <mergeCell ref="C333:E333"/>
    <mergeCell ref="C334:E334"/>
    <mergeCell ref="P338:Q339"/>
    <mergeCell ref="R338:R339"/>
    <mergeCell ref="A335:E335"/>
    <mergeCell ref="A336:V336"/>
    <mergeCell ref="A337:T337"/>
    <mergeCell ref="A338:A339"/>
    <mergeCell ref="B338:B339"/>
    <mergeCell ref="C338:E339"/>
    <mergeCell ref="F338:F339"/>
    <mergeCell ref="G338:G339"/>
    <mergeCell ref="S338:T339"/>
    <mergeCell ref="C340:E340"/>
    <mergeCell ref="H340:I340"/>
    <mergeCell ref="J340:K340"/>
    <mergeCell ref="L340:M340"/>
    <mergeCell ref="N340:O340"/>
    <mergeCell ref="P340:Q340"/>
    <mergeCell ref="S340:T340"/>
    <mergeCell ref="L338:M339"/>
    <mergeCell ref="N338:O339"/>
    <mergeCell ref="C341:E341"/>
    <mergeCell ref="H341:I341"/>
    <mergeCell ref="J341:K341"/>
    <mergeCell ref="L341:M341"/>
    <mergeCell ref="N341:O341"/>
    <mergeCell ref="P341:Q341"/>
    <mergeCell ref="S341:T341"/>
    <mergeCell ref="C342:E342"/>
    <mergeCell ref="H342:I342"/>
    <mergeCell ref="J342:K342"/>
    <mergeCell ref="L342:M342"/>
    <mergeCell ref="N342:O342"/>
    <mergeCell ref="P342:Q342"/>
    <mergeCell ref="S342:T342"/>
    <mergeCell ref="C343:E343"/>
    <mergeCell ref="H343:I343"/>
    <mergeCell ref="J343:K343"/>
    <mergeCell ref="L343:M343"/>
    <mergeCell ref="N343:O343"/>
    <mergeCell ref="P343:Q343"/>
    <mergeCell ref="S343:T343"/>
    <mergeCell ref="A344:E344"/>
    <mergeCell ref="H344:I344"/>
    <mergeCell ref="J344:K344"/>
    <mergeCell ref="L344:M344"/>
    <mergeCell ref="N344:O344"/>
    <mergeCell ref="P344:Q344"/>
    <mergeCell ref="S344:T344"/>
    <mergeCell ref="N345:O345"/>
    <mergeCell ref="P345:Q345"/>
    <mergeCell ref="S345:T345"/>
    <mergeCell ref="A346:V346"/>
    <mergeCell ref="A345:E345"/>
    <mergeCell ref="H345:I345"/>
    <mergeCell ref="J345:K345"/>
    <mergeCell ref="L345:M345"/>
    <mergeCell ref="A347:D348"/>
    <mergeCell ref="O347:O348"/>
    <mergeCell ref="P347:Q348"/>
    <mergeCell ref="A349:D349"/>
    <mergeCell ref="P349:Q349"/>
    <mergeCell ref="A350:Q350"/>
    <mergeCell ref="U350:V352"/>
    <mergeCell ref="A351:F352"/>
    <mergeCell ref="G351:H352"/>
    <mergeCell ref="I351:J352"/>
    <mergeCell ref="K351:L352"/>
    <mergeCell ref="M351:N352"/>
    <mergeCell ref="O351:O352"/>
    <mergeCell ref="P351:Q352"/>
    <mergeCell ref="O355:O356"/>
    <mergeCell ref="A353:F353"/>
    <mergeCell ref="G353:H353"/>
    <mergeCell ref="I353:J353"/>
    <mergeCell ref="K353:L353"/>
    <mergeCell ref="P357:Q357"/>
    <mergeCell ref="M353:N353"/>
    <mergeCell ref="P353:Q353"/>
    <mergeCell ref="U353:V355"/>
    <mergeCell ref="A354:Q354"/>
    <mergeCell ref="A355:F356"/>
    <mergeCell ref="G355:H356"/>
    <mergeCell ref="I355:J356"/>
    <mergeCell ref="K355:L356"/>
    <mergeCell ref="M355:N356"/>
    <mergeCell ref="A358:V358"/>
    <mergeCell ref="A359:V359"/>
    <mergeCell ref="A360:V360"/>
    <mergeCell ref="P355:Q356"/>
    <mergeCell ref="U356:V357"/>
    <mergeCell ref="A357:F357"/>
    <mergeCell ref="G357:H357"/>
    <mergeCell ref="I357:J357"/>
    <mergeCell ref="K357:L357"/>
    <mergeCell ref="M357:N357"/>
  </mergeCells>
  <conditionalFormatting sqref="Y16:Y19">
    <cfRule type="cellIs" priority="1" dxfId="0" operator="equal" stopIfTrue="1">
      <formula>"Jr D"</formula>
    </cfRule>
  </conditionalFormatting>
  <conditionalFormatting sqref="Y124:Y127 Y88:Y91 Y52:Y55 Y160:Y163 Y232:Y235 Y196:Y199 Y268:Y271 Y304:Y307 Y340:Y343">
    <cfRule type="cellIs" priority="2" dxfId="1" operator="equal" stopIfTrue="1">
      <formula>"Sr D"</formula>
    </cfRule>
  </conditionalFormatting>
  <printOptions/>
  <pageMargins left="0.49" right="0.25" top="0.47" bottom="0.59" header="0.25" footer="0.35"/>
  <pageSetup horizontalDpi="300" verticalDpi="300" orientation="landscape" scale="72" r:id="rId1"/>
  <headerFooter alignWithMargins="0">
    <oddHeader>&amp;C&amp;12Northeast Region USPC Quiz Competition - 2006</oddHeader>
    <oddFooter>&amp;C&amp;12MASTER SCORESHEET&amp;R&amp;D</oddFooter>
  </headerFooter>
  <rowBreaks count="9" manualBreakCount="9">
    <brk id="36" max="21" man="1"/>
    <brk id="72" max="21" man="1"/>
    <brk id="108" max="21" man="1"/>
    <brk id="144" max="21" man="1"/>
    <brk id="180" max="21" man="1"/>
    <brk id="216" max="21" man="1"/>
    <brk id="252" max="21" man="1"/>
    <brk id="288" max="21" man="1"/>
    <brk id="324" max="21" man="1"/>
  </rowBreaks>
  <colBreaks count="1" manualBreakCount="1">
    <brk id="22" max="65535" man="1"/>
  </colBreaks>
  <ignoredErrors>
    <ignoredError sqref="A8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7"/>
  <sheetViews>
    <sheetView zoomScale="50" zoomScaleNormal="50" workbookViewId="0" topLeftCell="A1">
      <selection activeCell="U32" sqref="U32:V33"/>
    </sheetView>
  </sheetViews>
  <sheetFormatPr defaultColWidth="9.140625" defaultRowHeight="12.75"/>
  <cols>
    <col min="1" max="1" width="6.7109375" style="1" customWidth="1"/>
    <col min="2" max="4" width="7.7109375" style="1" customWidth="1"/>
    <col min="5" max="5" width="9.57421875" style="1" customWidth="1"/>
    <col min="6" max="16" width="7.7109375" style="1" customWidth="1"/>
    <col min="17" max="17" width="6.140625" style="1" customWidth="1"/>
    <col min="18" max="20" width="7.28125" style="1" customWidth="1"/>
    <col min="21" max="21" width="5.140625" style="1" customWidth="1"/>
    <col min="22" max="22" width="16.8515625" style="1" customWidth="1"/>
    <col min="23" max="23" width="9.140625" style="1" customWidth="1"/>
    <col min="24" max="24" width="20.140625" style="1" customWidth="1"/>
    <col min="25" max="25" width="9.140625" style="1" customWidth="1"/>
    <col min="26" max="26" width="10.8515625" style="1" customWidth="1"/>
    <col min="27" max="16384" width="9.140625" style="1" customWidth="1"/>
  </cols>
  <sheetData>
    <row r="1" spans="1:24" ht="27.75">
      <c r="A1" s="94" t="s">
        <v>3</v>
      </c>
      <c r="B1" s="289">
        <f>+teams!D115</f>
        <v>0</v>
      </c>
      <c r="C1" s="95"/>
      <c r="D1" s="95"/>
      <c r="E1" s="95"/>
      <c r="F1" s="96"/>
      <c r="G1" s="97"/>
      <c r="H1" s="98" t="s">
        <v>26</v>
      </c>
      <c r="I1" s="109">
        <f>+teams!C115</f>
        <v>16</v>
      </c>
      <c r="J1" s="97"/>
      <c r="K1" s="98" t="s">
        <v>20</v>
      </c>
      <c r="L1" s="698" t="str">
        <f>+teams!A115</f>
        <v>C</v>
      </c>
      <c r="M1" s="699"/>
      <c r="N1" s="99"/>
      <c r="O1" s="100" t="s">
        <v>22</v>
      </c>
      <c r="P1" s="135" t="str">
        <f>+teams!B115</f>
        <v>C</v>
      </c>
      <c r="Q1" s="101"/>
      <c r="R1" s="101"/>
      <c r="S1" s="101"/>
      <c r="T1" s="101"/>
      <c r="U1" s="101"/>
      <c r="V1" s="155"/>
      <c r="W1" s="91"/>
      <c r="X1" s="842" t="s">
        <v>193</v>
      </c>
    </row>
    <row r="2" spans="1:24" ht="24.75" customHeight="1">
      <c r="A2" s="102"/>
      <c r="B2" s="86"/>
      <c r="C2" s="86"/>
      <c r="D2" s="86"/>
      <c r="E2" s="86"/>
      <c r="F2" s="86"/>
      <c r="G2" s="86"/>
      <c r="H2" s="86"/>
      <c r="I2" s="87"/>
      <c r="J2" s="87"/>
      <c r="K2" s="88"/>
      <c r="L2" s="87"/>
      <c r="M2" s="89"/>
      <c r="N2" s="89"/>
      <c r="O2" s="90"/>
      <c r="P2" s="92"/>
      <c r="Q2" s="93"/>
      <c r="R2" s="93"/>
      <c r="S2" s="93"/>
      <c r="T2" s="93"/>
      <c r="U2" s="93"/>
      <c r="V2" s="156"/>
      <c r="W2" s="91"/>
      <c r="X2" s="842" t="s">
        <v>194</v>
      </c>
    </row>
    <row r="3" spans="1:24" ht="4.5" customHeigh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91"/>
      <c r="X3" s="91"/>
    </row>
    <row r="4" spans="1:24" ht="24" customHeight="1">
      <c r="A4" s="510" t="s">
        <v>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91"/>
      <c r="X4" s="91"/>
    </row>
    <row r="5" spans="1:24" ht="18" customHeight="1">
      <c r="A5" s="513" t="s">
        <v>0</v>
      </c>
      <c r="B5" s="515" t="s">
        <v>21</v>
      </c>
      <c r="C5" s="517" t="s">
        <v>4</v>
      </c>
      <c r="D5" s="518"/>
      <c r="E5" s="519"/>
      <c r="F5" s="515" t="s">
        <v>125</v>
      </c>
      <c r="H5" s="62" t="s">
        <v>61</v>
      </c>
      <c r="J5" s="62" t="s">
        <v>62</v>
      </c>
      <c r="L5" s="62" t="s">
        <v>63</v>
      </c>
      <c r="N5" s="62" t="s">
        <v>98</v>
      </c>
      <c r="P5" s="62" t="s">
        <v>99</v>
      </c>
      <c r="Q5" s="525" t="s">
        <v>86</v>
      </c>
      <c r="R5" s="526"/>
      <c r="S5" s="527"/>
      <c r="T5" s="2" t="s">
        <v>6</v>
      </c>
      <c r="U5" s="91"/>
      <c r="V5" s="157" t="s">
        <v>19</v>
      </c>
      <c r="W5" s="91"/>
      <c r="X5" s="91"/>
    </row>
    <row r="6" spans="1:24" ht="13.5" customHeight="1">
      <c r="A6" s="514"/>
      <c r="B6" s="516"/>
      <c r="C6" s="520"/>
      <c r="D6" s="508"/>
      <c r="E6" s="521"/>
      <c r="F6" s="523"/>
      <c r="H6" s="62"/>
      <c r="J6" s="62"/>
      <c r="L6" s="62"/>
      <c r="N6" s="62"/>
      <c r="P6" s="62"/>
      <c r="Q6" s="62">
        <v>1</v>
      </c>
      <c r="R6" s="62">
        <v>2</v>
      </c>
      <c r="S6" s="62">
        <v>3</v>
      </c>
      <c r="T6" s="3"/>
      <c r="U6" s="91"/>
      <c r="V6" s="158" t="s">
        <v>7</v>
      </c>
      <c r="W6" s="91"/>
      <c r="X6" s="91"/>
    </row>
    <row r="7" spans="1:24" ht="22.5" customHeight="1">
      <c r="A7" s="105">
        <f>+teams!G115</f>
        <v>0</v>
      </c>
      <c r="B7" s="4">
        <f>+teams!E115</f>
        <v>0</v>
      </c>
      <c r="C7" s="528">
        <f>+teams!I115</f>
        <v>0</v>
      </c>
      <c r="D7" s="529"/>
      <c r="E7" s="530"/>
      <c r="F7" s="110">
        <v>0</v>
      </c>
      <c r="G7" s="111"/>
      <c r="H7" s="191">
        <v>0</v>
      </c>
      <c r="J7" s="191">
        <v>0</v>
      </c>
      <c r="L7" s="191">
        <v>0</v>
      </c>
      <c r="N7" s="191">
        <v>0</v>
      </c>
      <c r="P7" s="191">
        <v>0</v>
      </c>
      <c r="Q7" s="82"/>
      <c r="R7" s="82"/>
      <c r="S7" s="82"/>
      <c r="T7" s="110">
        <v>0</v>
      </c>
      <c r="U7" s="91"/>
      <c r="V7" s="159" t="s">
        <v>8</v>
      </c>
      <c r="W7" s="91"/>
      <c r="X7" s="91"/>
    </row>
    <row r="8" spans="1:24" ht="22.5" customHeight="1">
      <c r="A8" s="105">
        <f>+teams!G116</f>
        <v>0</v>
      </c>
      <c r="B8" s="4">
        <f>+teams!E116</f>
        <v>0</v>
      </c>
      <c r="C8" s="528">
        <f>+teams!I116</f>
        <v>0</v>
      </c>
      <c r="D8" s="529"/>
      <c r="E8" s="530"/>
      <c r="F8" s="22">
        <v>0</v>
      </c>
      <c r="G8" s="91"/>
      <c r="H8" s="192">
        <v>0</v>
      </c>
      <c r="J8" s="192">
        <v>0</v>
      </c>
      <c r="L8" s="192">
        <v>0</v>
      </c>
      <c r="N8" s="192">
        <v>0</v>
      </c>
      <c r="P8" s="192">
        <v>0</v>
      </c>
      <c r="Q8" s="83"/>
      <c r="R8" s="83"/>
      <c r="S8" s="83"/>
      <c r="T8" s="22">
        <v>0</v>
      </c>
      <c r="U8" s="91"/>
      <c r="V8" s="159" t="s">
        <v>7</v>
      </c>
      <c r="W8" s="91"/>
      <c r="X8" s="91"/>
    </row>
    <row r="9" spans="1:24" ht="22.5" customHeight="1">
      <c r="A9" s="105">
        <f>+teams!G117</f>
        <v>0</v>
      </c>
      <c r="B9" s="4">
        <f>+teams!E117</f>
        <v>0</v>
      </c>
      <c r="C9" s="528">
        <f>+teams!I117</f>
        <v>0</v>
      </c>
      <c r="D9" s="529"/>
      <c r="E9" s="530"/>
      <c r="F9" s="22">
        <v>0</v>
      </c>
      <c r="G9" s="91"/>
      <c r="H9" s="192">
        <v>0</v>
      </c>
      <c r="J9" s="192">
        <v>0</v>
      </c>
      <c r="L9" s="192">
        <v>0</v>
      </c>
      <c r="N9" s="192">
        <v>0</v>
      </c>
      <c r="P9" s="192">
        <v>0</v>
      </c>
      <c r="Q9" s="83"/>
      <c r="R9" s="83"/>
      <c r="S9" s="83"/>
      <c r="T9" s="22">
        <v>0</v>
      </c>
      <c r="U9" s="91"/>
      <c r="V9" s="159" t="s">
        <v>9</v>
      </c>
      <c r="W9" s="91"/>
      <c r="X9" s="91"/>
    </row>
    <row r="10" spans="1:24" ht="22.5" customHeight="1">
      <c r="A10" s="105">
        <f>+teams!G118</f>
        <v>0</v>
      </c>
      <c r="B10" s="4">
        <f>+teams!E118</f>
        <v>0</v>
      </c>
      <c r="C10" s="528">
        <f>+teams!I118</f>
        <v>0</v>
      </c>
      <c r="D10" s="529"/>
      <c r="E10" s="530"/>
      <c r="F10" s="22">
        <v>0</v>
      </c>
      <c r="G10" s="91"/>
      <c r="H10" s="192">
        <v>0</v>
      </c>
      <c r="J10" s="192">
        <v>0</v>
      </c>
      <c r="L10" s="192">
        <v>0</v>
      </c>
      <c r="N10" s="192">
        <v>0</v>
      </c>
      <c r="P10" s="192">
        <v>0</v>
      </c>
      <c r="Q10" s="84"/>
      <c r="R10" s="84"/>
      <c r="S10" s="84"/>
      <c r="T10" s="22">
        <v>0</v>
      </c>
      <c r="U10" s="91"/>
      <c r="V10" s="159" t="s">
        <v>10</v>
      </c>
      <c r="W10" s="91"/>
      <c r="X10" s="91"/>
    </row>
    <row r="11" spans="1:24" ht="21.75" customHeight="1">
      <c r="A11" s="484" t="s">
        <v>11</v>
      </c>
      <c r="B11" s="485"/>
      <c r="C11" s="485"/>
      <c r="D11" s="485"/>
      <c r="E11" s="486"/>
      <c r="F11" s="23">
        <f>SUM(F7:F10)</f>
        <v>0</v>
      </c>
      <c r="H11" s="193">
        <f>SUM(H7:H10)-MIN(H7:H10)</f>
        <v>0</v>
      </c>
      <c r="J11" s="193">
        <f>SUM(J7:J10)-MIN(J7:J10)</f>
        <v>0</v>
      </c>
      <c r="L11" s="193">
        <f>SUM(L7:L10)-MIN(L7:L10)</f>
        <v>0</v>
      </c>
      <c r="N11" s="193">
        <f>SUM(N7:N10)-MIN(N7:N10)</f>
        <v>0</v>
      </c>
      <c r="P11" s="193">
        <f>SUM(P7:P10)-MIN(P7:P10)</f>
        <v>0</v>
      </c>
      <c r="Q11" s="112">
        <v>0</v>
      </c>
      <c r="R11" s="112">
        <f>SUM(R7:R10)</f>
        <v>0</v>
      </c>
      <c r="S11" s="112">
        <f>SUM(S7:S10)</f>
        <v>0</v>
      </c>
      <c r="T11" s="23">
        <f>SUM(T7:T10)</f>
        <v>0</v>
      </c>
      <c r="U11" s="91"/>
      <c r="V11" s="160">
        <f>SUM(F11:T11)</f>
        <v>0</v>
      </c>
      <c r="W11" s="91"/>
      <c r="X11" s="91"/>
    </row>
    <row r="12" spans="1:24" ht="5.25" customHeight="1">
      <c r="A12" s="48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489"/>
      <c r="W12" s="91"/>
      <c r="X12" s="91"/>
    </row>
    <row r="13" spans="1:24" ht="24" customHeight="1">
      <c r="A13" s="510" t="s">
        <v>15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26"/>
      <c r="V13" s="161"/>
      <c r="W13" s="91"/>
      <c r="X13" s="91"/>
    </row>
    <row r="14" spans="1:24" ht="15" customHeight="1" thickBot="1">
      <c r="A14" s="481" t="s">
        <v>0</v>
      </c>
      <c r="B14" s="476" t="s">
        <v>21</v>
      </c>
      <c r="C14" s="477" t="s">
        <v>4</v>
      </c>
      <c r="D14" s="478"/>
      <c r="E14" s="475"/>
      <c r="F14" s="472" t="s">
        <v>34</v>
      </c>
      <c r="G14" s="522" t="s">
        <v>5</v>
      </c>
      <c r="H14" s="691">
        <f>stall1</f>
        <v>0</v>
      </c>
      <c r="I14" s="692"/>
      <c r="J14" s="691">
        <f>stall2</f>
        <v>0</v>
      </c>
      <c r="K14" s="692"/>
      <c r="L14" s="691">
        <f>stall3</f>
        <v>0</v>
      </c>
      <c r="M14" s="692"/>
      <c r="N14" s="691">
        <f>stall4</f>
        <v>0</v>
      </c>
      <c r="O14" s="692"/>
      <c r="P14" s="474">
        <f>stall5</f>
        <v>0</v>
      </c>
      <c r="Q14" s="470"/>
      <c r="R14" s="465" t="s">
        <v>6</v>
      </c>
      <c r="S14" s="517" t="s">
        <v>18</v>
      </c>
      <c r="T14" s="519"/>
      <c r="U14" s="148"/>
      <c r="V14" s="162"/>
      <c r="W14" s="91"/>
      <c r="X14" s="91"/>
    </row>
    <row r="15" spans="1:26" ht="13.5" customHeight="1">
      <c r="A15" s="514"/>
      <c r="B15" s="516"/>
      <c r="C15" s="520"/>
      <c r="D15" s="508"/>
      <c r="E15" s="521"/>
      <c r="F15" s="473"/>
      <c r="G15" s="523"/>
      <c r="H15" s="693"/>
      <c r="I15" s="694"/>
      <c r="J15" s="693"/>
      <c r="K15" s="694"/>
      <c r="L15" s="693"/>
      <c r="M15" s="694"/>
      <c r="N15" s="693"/>
      <c r="O15" s="694"/>
      <c r="P15" s="471"/>
      <c r="Q15" s="464"/>
      <c r="R15" s="466"/>
      <c r="S15" s="477"/>
      <c r="T15" s="475"/>
      <c r="U15" s="91"/>
      <c r="V15" s="103"/>
      <c r="W15" s="168" t="s">
        <v>77</v>
      </c>
      <c r="X15" s="133" t="s">
        <v>4</v>
      </c>
      <c r="Y15" s="150" t="s">
        <v>78</v>
      </c>
      <c r="Z15" s="151" t="s">
        <v>76</v>
      </c>
    </row>
    <row r="16" spans="1:27" ht="22.5" customHeight="1">
      <c r="A16" s="106">
        <f aca="true" t="shared" si="0" ref="A16:C19">(A7)</f>
        <v>0</v>
      </c>
      <c r="B16" s="14">
        <f t="shared" si="0"/>
        <v>0</v>
      </c>
      <c r="C16" s="467">
        <f t="shared" si="0"/>
        <v>0</v>
      </c>
      <c r="D16" s="468"/>
      <c r="E16" s="469"/>
      <c r="F16" s="33" t="s">
        <v>35</v>
      </c>
      <c r="G16" s="22">
        <v>0</v>
      </c>
      <c r="H16" s="462">
        <v>0</v>
      </c>
      <c r="I16" s="463"/>
      <c r="J16" s="462">
        <v>0</v>
      </c>
      <c r="K16" s="463"/>
      <c r="L16" s="462">
        <v>0</v>
      </c>
      <c r="M16" s="463"/>
      <c r="N16" s="462">
        <v>0</v>
      </c>
      <c r="O16" s="463"/>
      <c r="P16" s="462">
        <v>0</v>
      </c>
      <c r="Q16" s="463"/>
      <c r="R16" s="110">
        <v>0</v>
      </c>
      <c r="S16" s="460" t="s">
        <v>7</v>
      </c>
      <c r="T16" s="461"/>
      <c r="U16" s="91"/>
      <c r="V16" s="103"/>
      <c r="W16" s="169">
        <f aca="true" t="shared" si="1" ref="W16:X19">+B16</f>
        <v>0</v>
      </c>
      <c r="X16" s="141">
        <f t="shared" si="1"/>
        <v>0</v>
      </c>
      <c r="Y16" s="75">
        <f>+teams!H115</f>
        <v>0</v>
      </c>
      <c r="Z16" s="134">
        <f>SUM(F7:N7,T7,G16:R16,G$29,G$33)</f>
        <v>0</v>
      </c>
      <c r="AA16" s="218">
        <f>+G29</f>
        <v>0</v>
      </c>
    </row>
    <row r="17" spans="1:27" ht="22.5" customHeight="1">
      <c r="A17" s="106">
        <f t="shared" si="0"/>
        <v>0</v>
      </c>
      <c r="B17" s="14">
        <f t="shared" si="0"/>
        <v>0</v>
      </c>
      <c r="C17" s="448">
        <f t="shared" si="0"/>
        <v>0</v>
      </c>
      <c r="D17" s="449"/>
      <c r="E17" s="413"/>
      <c r="F17" s="33" t="s">
        <v>35</v>
      </c>
      <c r="G17" s="22">
        <v>0</v>
      </c>
      <c r="H17" s="531">
        <v>0</v>
      </c>
      <c r="I17" s="532"/>
      <c r="J17" s="531">
        <v>0</v>
      </c>
      <c r="K17" s="532"/>
      <c r="L17" s="531">
        <v>0</v>
      </c>
      <c r="M17" s="532"/>
      <c r="N17" s="531">
        <v>0</v>
      </c>
      <c r="O17" s="532"/>
      <c r="P17" s="531">
        <v>0</v>
      </c>
      <c r="Q17" s="532"/>
      <c r="R17" s="22">
        <v>0</v>
      </c>
      <c r="S17" s="460" t="s">
        <v>8</v>
      </c>
      <c r="T17" s="461"/>
      <c r="U17" s="91"/>
      <c r="V17" s="103"/>
      <c r="W17" s="169">
        <f t="shared" si="1"/>
        <v>0</v>
      </c>
      <c r="X17" s="141">
        <f t="shared" si="1"/>
        <v>0</v>
      </c>
      <c r="Y17" s="75">
        <f>+teams!H116</f>
        <v>0</v>
      </c>
      <c r="Z17" s="134">
        <f>SUM(F8:N8,T8,G17:R17,I$29,I$33)</f>
        <v>0</v>
      </c>
      <c r="AA17" s="218">
        <f>+I29</f>
        <v>0</v>
      </c>
    </row>
    <row r="18" spans="1:27" ht="22.5" customHeight="1">
      <c r="A18" s="106">
        <f t="shared" si="0"/>
        <v>0</v>
      </c>
      <c r="B18" s="14">
        <f t="shared" si="0"/>
        <v>0</v>
      </c>
      <c r="C18" s="448">
        <f t="shared" si="0"/>
        <v>0</v>
      </c>
      <c r="D18" s="449"/>
      <c r="E18" s="413"/>
      <c r="F18" s="33" t="s">
        <v>35</v>
      </c>
      <c r="G18" s="22">
        <v>0</v>
      </c>
      <c r="H18" s="531">
        <v>0</v>
      </c>
      <c r="I18" s="532"/>
      <c r="J18" s="531">
        <v>0</v>
      </c>
      <c r="K18" s="532"/>
      <c r="L18" s="531">
        <v>0</v>
      </c>
      <c r="M18" s="532"/>
      <c r="N18" s="531">
        <v>0</v>
      </c>
      <c r="O18" s="532"/>
      <c r="P18" s="531">
        <v>0</v>
      </c>
      <c r="Q18" s="532"/>
      <c r="R18" s="22">
        <v>0</v>
      </c>
      <c r="S18" s="460" t="s">
        <v>7</v>
      </c>
      <c r="T18" s="461"/>
      <c r="U18" s="91"/>
      <c r="V18" s="103"/>
      <c r="W18" s="169">
        <f t="shared" si="1"/>
        <v>0</v>
      </c>
      <c r="X18" s="141">
        <f t="shared" si="1"/>
        <v>0</v>
      </c>
      <c r="Y18" s="75">
        <f>+teams!H117</f>
        <v>0</v>
      </c>
      <c r="Z18" s="134">
        <f>SUM(F9:N9,T9,G18:R18,K$29,K$33)</f>
        <v>0</v>
      </c>
      <c r="AA18" s="218">
        <f>+K29</f>
        <v>0</v>
      </c>
    </row>
    <row r="19" spans="1:27" ht="22.5" customHeight="1" thickBot="1">
      <c r="A19" s="106">
        <f t="shared" si="0"/>
        <v>0</v>
      </c>
      <c r="B19" s="14">
        <f t="shared" si="0"/>
        <v>0</v>
      </c>
      <c r="C19" s="448">
        <f t="shared" si="0"/>
        <v>0</v>
      </c>
      <c r="D19" s="449"/>
      <c r="E19" s="413"/>
      <c r="F19" s="33" t="s">
        <v>35</v>
      </c>
      <c r="G19" s="22">
        <v>0</v>
      </c>
      <c r="H19" s="531">
        <v>0</v>
      </c>
      <c r="I19" s="532"/>
      <c r="J19" s="531">
        <v>0</v>
      </c>
      <c r="K19" s="532"/>
      <c r="L19" s="531">
        <v>0</v>
      </c>
      <c r="M19" s="532"/>
      <c r="N19" s="531">
        <v>0</v>
      </c>
      <c r="O19" s="532"/>
      <c r="P19" s="531">
        <v>0</v>
      </c>
      <c r="Q19" s="532"/>
      <c r="R19" s="22">
        <v>0</v>
      </c>
      <c r="S19" s="460" t="s">
        <v>9</v>
      </c>
      <c r="T19" s="461"/>
      <c r="U19" s="91"/>
      <c r="V19" s="103"/>
      <c r="W19" s="170">
        <f t="shared" si="1"/>
        <v>0</v>
      </c>
      <c r="X19" s="152">
        <f t="shared" si="1"/>
        <v>0</v>
      </c>
      <c r="Y19" s="75">
        <f>+teams!H118</f>
        <v>0</v>
      </c>
      <c r="Z19" s="134">
        <f>SUM(F10:N10,T10,G19:R19,M$29,M$33)</f>
        <v>0</v>
      </c>
      <c r="AA19" s="218">
        <f>+M29</f>
        <v>0</v>
      </c>
    </row>
    <row r="20" spans="1:24" ht="22.5" customHeight="1">
      <c r="A20" s="484" t="s">
        <v>16</v>
      </c>
      <c r="B20" s="485"/>
      <c r="C20" s="485"/>
      <c r="D20" s="485"/>
      <c r="E20" s="486"/>
      <c r="F20" s="32"/>
      <c r="G20" s="32"/>
      <c r="H20" s="531">
        <v>0</v>
      </c>
      <c r="I20" s="532"/>
      <c r="J20" s="531">
        <v>0</v>
      </c>
      <c r="K20" s="532"/>
      <c r="L20" s="531">
        <v>0</v>
      </c>
      <c r="M20" s="532"/>
      <c r="N20" s="531">
        <v>0</v>
      </c>
      <c r="O20" s="532"/>
      <c r="P20" s="531">
        <v>0</v>
      </c>
      <c r="Q20" s="532"/>
      <c r="R20" s="32"/>
      <c r="S20" s="533" t="s">
        <v>10</v>
      </c>
      <c r="T20" s="534"/>
      <c r="U20" s="149"/>
      <c r="V20" s="163"/>
      <c r="W20" s="91"/>
      <c r="X20" s="91"/>
    </row>
    <row r="21" spans="1:24" ht="21.75" customHeight="1">
      <c r="A21" s="484" t="s">
        <v>11</v>
      </c>
      <c r="B21" s="485"/>
      <c r="C21" s="485"/>
      <c r="D21" s="485"/>
      <c r="E21" s="486"/>
      <c r="F21" s="32"/>
      <c r="G21" s="23">
        <f>SUM(G16:G19)</f>
        <v>0</v>
      </c>
      <c r="H21" s="535">
        <f>SUM(H16:H19)-MIN(H16:H19)+H20</f>
        <v>0</v>
      </c>
      <c r="I21" s="536">
        <f>SUM(I17:I20)-MIN(I17:I20)</f>
        <v>0</v>
      </c>
      <c r="J21" s="535">
        <f>SUM(J16:J19)-MIN(J16:J19)+J20</f>
        <v>0</v>
      </c>
      <c r="K21" s="536">
        <f>SUM(K17:K20)-MIN(K17:K20)</f>
        <v>0</v>
      </c>
      <c r="L21" s="535">
        <f>SUM(L16:L19)-MIN(L16:L19)+L20</f>
        <v>0</v>
      </c>
      <c r="M21" s="536">
        <f>SUM(M17:M20)-MIN(M17:M20)</f>
        <v>0</v>
      </c>
      <c r="N21" s="535">
        <f>SUM(N16:N19)-MIN(N16:N19)+N20</f>
        <v>0</v>
      </c>
      <c r="O21" s="536">
        <f>SUM(O17:O20)-MIN(O17:O20)</f>
        <v>0</v>
      </c>
      <c r="P21" s="535">
        <f>SUM(P16:P19)-MIN(P16:P19)+P20</f>
        <v>0</v>
      </c>
      <c r="Q21" s="536">
        <f>SUM(Q17:Q20)-MIN(Q17:Q20)</f>
        <v>0</v>
      </c>
      <c r="R21" s="23">
        <f>SUM(R16:R19)</f>
        <v>0</v>
      </c>
      <c r="S21" s="537">
        <f>SUM(G21:R21)</f>
        <v>0</v>
      </c>
      <c r="T21" s="538"/>
      <c r="U21" s="30"/>
      <c r="V21" s="164"/>
      <c r="W21" s="91"/>
      <c r="X21" s="91"/>
    </row>
    <row r="22" spans="1:24" ht="4.5" customHeight="1">
      <c r="A22" s="539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540"/>
      <c r="W22" s="91"/>
      <c r="X22" s="91"/>
    </row>
    <row r="23" spans="1:24" ht="21" customHeight="1">
      <c r="A23" s="541" t="s">
        <v>31</v>
      </c>
      <c r="B23" s="542"/>
      <c r="C23" s="542"/>
      <c r="D23" s="543"/>
      <c r="E23" s="2" t="s">
        <v>12</v>
      </c>
      <c r="F23" s="2" t="s">
        <v>12</v>
      </c>
      <c r="G23" s="16" t="s">
        <v>12</v>
      </c>
      <c r="H23" s="2" t="s">
        <v>12</v>
      </c>
      <c r="I23" s="16" t="s">
        <v>12</v>
      </c>
      <c r="J23" s="2" t="s">
        <v>12</v>
      </c>
      <c r="K23" s="16" t="s">
        <v>12</v>
      </c>
      <c r="L23" s="16" t="s">
        <v>12</v>
      </c>
      <c r="M23" s="16" t="s">
        <v>12</v>
      </c>
      <c r="N23" s="2" t="s">
        <v>12</v>
      </c>
      <c r="O23" s="522" t="s">
        <v>6</v>
      </c>
      <c r="P23" s="547" t="s">
        <v>29</v>
      </c>
      <c r="Q23" s="548"/>
      <c r="R23" s="19"/>
      <c r="S23" s="6"/>
      <c r="T23" s="6"/>
      <c r="U23" s="6"/>
      <c r="V23" s="162"/>
      <c r="W23" s="91"/>
      <c r="X23" s="91"/>
    </row>
    <row r="24" spans="1:24" ht="14.25" customHeight="1">
      <c r="A24" s="544"/>
      <c r="B24" s="545"/>
      <c r="C24" s="545"/>
      <c r="D24" s="546"/>
      <c r="E24" s="254">
        <f>'Work Area'!$B$10</f>
        <v>0</v>
      </c>
      <c r="F24" s="254">
        <f>'Work Area'!$C$10</f>
        <v>0</v>
      </c>
      <c r="G24" s="254">
        <f>'Work Area'!$D$10</f>
        <v>0</v>
      </c>
      <c r="H24" s="254">
        <f>'Work Area'!$E$10</f>
        <v>0</v>
      </c>
      <c r="I24" s="254">
        <f>'Work Area'!$F$10</f>
        <v>0</v>
      </c>
      <c r="J24" s="254">
        <f>'Work Area'!$G$10</f>
        <v>0</v>
      </c>
      <c r="K24" s="254">
        <f>'Work Area'!$H$10</f>
        <v>0</v>
      </c>
      <c r="L24" s="254">
        <f>'Work Area'!$I$10</f>
        <v>0</v>
      </c>
      <c r="M24" s="254">
        <f>'Work Area'!$J$10</f>
        <v>0</v>
      </c>
      <c r="N24" s="254">
        <f>'Work Area'!$K$10</f>
        <v>0</v>
      </c>
      <c r="O24" s="523"/>
      <c r="P24" s="549"/>
      <c r="Q24" s="548"/>
      <c r="R24" s="19"/>
      <c r="S24" s="6"/>
      <c r="T24" s="6"/>
      <c r="U24" s="25"/>
      <c r="V24" s="165"/>
      <c r="W24" s="91"/>
      <c r="X24" s="91"/>
    </row>
    <row r="25" spans="1:24" ht="18" customHeight="1">
      <c r="A25" s="484" t="s">
        <v>11</v>
      </c>
      <c r="B25" s="485"/>
      <c r="C25" s="485"/>
      <c r="D25" s="486"/>
      <c r="E25" s="110">
        <v>0</v>
      </c>
      <c r="F25" s="110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7">
        <f>SUM(E25:O25)</f>
        <v>0</v>
      </c>
      <c r="Q25" s="538"/>
      <c r="R25" s="20"/>
      <c r="S25" s="8"/>
      <c r="T25" s="17"/>
      <c r="U25" s="25"/>
      <c r="V25" s="165"/>
      <c r="W25" s="91"/>
      <c r="X25" s="91"/>
    </row>
    <row r="26" spans="1:24" ht="4.5" customHeight="1">
      <c r="A26" s="550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6"/>
      <c r="S26" s="6"/>
      <c r="T26" s="6"/>
      <c r="U26" s="552" t="s">
        <v>13</v>
      </c>
      <c r="V26" s="553"/>
      <c r="W26" s="91"/>
      <c r="X26" s="91"/>
    </row>
    <row r="27" spans="1:24" ht="15" customHeight="1">
      <c r="A27" s="541" t="s">
        <v>24</v>
      </c>
      <c r="B27" s="542"/>
      <c r="C27" s="542"/>
      <c r="D27" s="542"/>
      <c r="E27" s="542"/>
      <c r="F27" s="543"/>
      <c r="G27" s="556">
        <f>(C7)</f>
        <v>0</v>
      </c>
      <c r="H27" s="557"/>
      <c r="I27" s="560">
        <f>(C8)</f>
        <v>0</v>
      </c>
      <c r="J27" s="561"/>
      <c r="K27" s="560">
        <f>(C9)</f>
        <v>0</v>
      </c>
      <c r="L27" s="561"/>
      <c r="M27" s="560">
        <f>(C10)</f>
        <v>0</v>
      </c>
      <c r="N27" s="561"/>
      <c r="O27" s="522" t="s">
        <v>6</v>
      </c>
      <c r="P27" s="547" t="s">
        <v>23</v>
      </c>
      <c r="Q27" s="548"/>
      <c r="R27" s="8"/>
      <c r="S27" s="6"/>
      <c r="T27" s="6"/>
      <c r="U27" s="552"/>
      <c r="V27" s="553"/>
      <c r="W27" s="91"/>
      <c r="X27" s="91"/>
    </row>
    <row r="28" spans="1:24" ht="13.5" customHeight="1">
      <c r="A28" s="544"/>
      <c r="B28" s="545"/>
      <c r="C28" s="545"/>
      <c r="D28" s="545"/>
      <c r="E28" s="545"/>
      <c r="F28" s="546"/>
      <c r="G28" s="558"/>
      <c r="H28" s="559"/>
      <c r="I28" s="562"/>
      <c r="J28" s="563"/>
      <c r="K28" s="562"/>
      <c r="L28" s="563"/>
      <c r="M28" s="562"/>
      <c r="N28" s="563"/>
      <c r="O28" s="523"/>
      <c r="P28" s="549"/>
      <c r="Q28" s="548"/>
      <c r="R28" s="8"/>
      <c r="S28" s="6"/>
      <c r="T28" s="6"/>
      <c r="U28" s="554"/>
      <c r="V28" s="555"/>
      <c r="W28" s="91"/>
      <c r="X28" s="91"/>
    </row>
    <row r="29" spans="1:24" ht="21.75" customHeight="1">
      <c r="A29" s="484" t="s">
        <v>11</v>
      </c>
      <c r="B29" s="485"/>
      <c r="C29" s="485"/>
      <c r="D29" s="485"/>
      <c r="E29" s="485"/>
      <c r="F29" s="486"/>
      <c r="G29" s="564">
        <v>0</v>
      </c>
      <c r="H29" s="565"/>
      <c r="I29" s="566">
        <v>0</v>
      </c>
      <c r="J29" s="567"/>
      <c r="K29" s="566">
        <v>0</v>
      </c>
      <c r="L29" s="567"/>
      <c r="M29" s="566">
        <v>0</v>
      </c>
      <c r="N29" s="567"/>
      <c r="O29" s="15">
        <v>0</v>
      </c>
      <c r="P29" s="537">
        <f>SUM(G29:M29)-MIN(G29:M29)+O29</f>
        <v>0</v>
      </c>
      <c r="Q29" s="538"/>
      <c r="R29" s="91"/>
      <c r="S29" s="9"/>
      <c r="T29" s="8"/>
      <c r="U29" s="568" t="s">
        <v>14</v>
      </c>
      <c r="V29" s="569"/>
      <c r="W29" s="91"/>
      <c r="X29" s="91"/>
    </row>
    <row r="30" spans="1:24" ht="4.5" customHeight="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6"/>
      <c r="S30" s="6"/>
      <c r="T30" s="6"/>
      <c r="U30" s="570"/>
      <c r="V30" s="571"/>
      <c r="W30" s="91"/>
      <c r="X30" s="91"/>
    </row>
    <row r="31" spans="1:24" ht="15" customHeight="1">
      <c r="A31" s="541" t="s">
        <v>27</v>
      </c>
      <c r="B31" s="542"/>
      <c r="C31" s="542"/>
      <c r="D31" s="542"/>
      <c r="E31" s="542"/>
      <c r="F31" s="543"/>
      <c r="G31" s="556">
        <f>(C7)</f>
        <v>0</v>
      </c>
      <c r="H31" s="557"/>
      <c r="I31" s="560">
        <f>(C8)</f>
        <v>0</v>
      </c>
      <c r="J31" s="561"/>
      <c r="K31" s="560">
        <f>(C9)</f>
        <v>0</v>
      </c>
      <c r="L31" s="561"/>
      <c r="M31" s="560">
        <f>(C10)</f>
        <v>0</v>
      </c>
      <c r="N31" s="561"/>
      <c r="O31" s="522" t="s">
        <v>6</v>
      </c>
      <c r="P31" s="547" t="s">
        <v>25</v>
      </c>
      <c r="Q31" s="548"/>
      <c r="R31" s="12"/>
      <c r="S31" s="6"/>
      <c r="T31" s="6"/>
      <c r="U31" s="570"/>
      <c r="V31" s="571"/>
      <c r="W31" s="91"/>
      <c r="X31" s="91"/>
    </row>
    <row r="32" spans="1:24" ht="13.5" customHeight="1">
      <c r="A32" s="544"/>
      <c r="B32" s="545"/>
      <c r="C32" s="545"/>
      <c r="D32" s="545"/>
      <c r="E32" s="545"/>
      <c r="F32" s="546"/>
      <c r="G32" s="558"/>
      <c r="H32" s="559"/>
      <c r="I32" s="562"/>
      <c r="J32" s="563"/>
      <c r="K32" s="562"/>
      <c r="L32" s="563"/>
      <c r="M32" s="562"/>
      <c r="N32" s="563"/>
      <c r="O32" s="523"/>
      <c r="P32" s="549"/>
      <c r="Q32" s="548"/>
      <c r="R32" s="12"/>
      <c r="S32" s="6"/>
      <c r="T32" s="6"/>
      <c r="U32" s="685">
        <f>SUM(V11+S21+P25+P29+P33)</f>
        <v>0</v>
      </c>
      <c r="V32" s="686"/>
      <c r="W32" s="91"/>
      <c r="X32" s="91"/>
    </row>
    <row r="33" spans="1:24" ht="21.75" customHeight="1">
      <c r="A33" s="484" t="s">
        <v>11</v>
      </c>
      <c r="B33" s="485"/>
      <c r="C33" s="485"/>
      <c r="D33" s="485"/>
      <c r="E33" s="485"/>
      <c r="F33" s="486"/>
      <c r="G33" s="564">
        <v>0</v>
      </c>
      <c r="H33" s="565"/>
      <c r="I33" s="566">
        <v>0</v>
      </c>
      <c r="J33" s="567"/>
      <c r="K33" s="566">
        <v>0</v>
      </c>
      <c r="L33" s="567"/>
      <c r="M33" s="566">
        <v>0</v>
      </c>
      <c r="N33" s="567"/>
      <c r="O33" s="15">
        <v>0</v>
      </c>
      <c r="P33" s="537">
        <f>SUM(G33:M33)-MIN(G33:M33)+O33</f>
        <v>0</v>
      </c>
      <c r="Q33" s="538"/>
      <c r="R33" s="13"/>
      <c r="S33" s="9"/>
      <c r="T33" s="352" t="s">
        <v>156</v>
      </c>
      <c r="U33" s="687"/>
      <c r="V33" s="688"/>
      <c r="W33" s="91"/>
      <c r="X33" s="91"/>
    </row>
    <row r="34" spans="1:27" ht="13.5" customHeight="1">
      <c r="A34" s="576" t="s">
        <v>36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8"/>
      <c r="W34" s="91"/>
      <c r="X34" s="91"/>
      <c r="Y34"/>
      <c r="Z34"/>
      <c r="AA34"/>
    </row>
    <row r="35" spans="1:27" ht="13.5" customHeight="1">
      <c r="A35" s="576" t="s">
        <v>32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8"/>
      <c r="W35"/>
      <c r="X35"/>
      <c r="Y35"/>
      <c r="Z35"/>
      <c r="AA35"/>
    </row>
    <row r="36" spans="1:27" ht="15" customHeight="1" thickBot="1">
      <c r="A36" s="700"/>
      <c r="B36" s="701"/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/>
      <c r="X36"/>
      <c r="Y36"/>
      <c r="Z36"/>
      <c r="AA36"/>
    </row>
    <row r="37" spans="1:27" ht="27" customHeight="1">
      <c r="A37" s="215" t="s">
        <v>3</v>
      </c>
      <c r="B37" s="132">
        <f>+teams!D120</f>
        <v>0</v>
      </c>
      <c r="C37" s="95"/>
      <c r="D37" s="95"/>
      <c r="E37" s="95"/>
      <c r="F37" s="96"/>
      <c r="G37" s="97"/>
      <c r="H37" s="98" t="s">
        <v>26</v>
      </c>
      <c r="I37" s="109">
        <f>+teams!C120</f>
        <v>999</v>
      </c>
      <c r="J37" s="97"/>
      <c r="K37" s="98" t="s">
        <v>20</v>
      </c>
      <c r="L37" s="698" t="str">
        <f>+teams!A120</f>
        <v>Senior C</v>
      </c>
      <c r="M37" s="699"/>
      <c r="N37" s="99"/>
      <c r="O37" s="100" t="s">
        <v>22</v>
      </c>
      <c r="P37" s="135" t="str">
        <f>+teams!B120</f>
        <v>C</v>
      </c>
      <c r="Q37" s="101"/>
      <c r="R37" s="101"/>
      <c r="S37" s="101"/>
      <c r="T37" s="101"/>
      <c r="U37" s="101"/>
      <c r="V37" s="155"/>
      <c r="W37"/>
      <c r="X37"/>
      <c r="Y37"/>
      <c r="AA37" s="91"/>
    </row>
    <row r="38" spans="1:27" ht="24.75" customHeight="1">
      <c r="A38" s="102"/>
      <c r="B38" s="86"/>
      <c r="C38" s="86"/>
      <c r="D38" s="86"/>
      <c r="E38" s="86"/>
      <c r="F38" s="86"/>
      <c r="G38" s="86"/>
      <c r="H38" s="86"/>
      <c r="I38" s="87"/>
      <c r="J38" s="87"/>
      <c r="K38" s="88"/>
      <c r="L38" s="87"/>
      <c r="M38" s="89"/>
      <c r="N38" s="89"/>
      <c r="O38" s="90"/>
      <c r="P38" s="92"/>
      <c r="Q38" s="93"/>
      <c r="R38" s="93"/>
      <c r="S38" s="93"/>
      <c r="T38" s="93"/>
      <c r="U38" s="93"/>
      <c r="V38" s="156"/>
      <c r="W38"/>
      <c r="X38"/>
      <c r="Y38"/>
      <c r="AA38" s="91"/>
    </row>
    <row r="39" spans="1:25" ht="5.25" customHeight="1">
      <c r="A39" s="507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9"/>
      <c r="W39"/>
      <c r="X39"/>
      <c r="Y39"/>
    </row>
    <row r="40" spans="1:25" ht="24" customHeight="1">
      <c r="A40" s="510" t="s">
        <v>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2"/>
      <c r="W40"/>
      <c r="X40"/>
      <c r="Y40"/>
    </row>
    <row r="41" spans="1:25" ht="16.5" customHeight="1">
      <c r="A41" s="513" t="s">
        <v>0</v>
      </c>
      <c r="B41" s="515" t="s">
        <v>21</v>
      </c>
      <c r="C41" s="517" t="s">
        <v>4</v>
      </c>
      <c r="D41" s="518"/>
      <c r="E41" s="519"/>
      <c r="F41" s="515" t="s">
        <v>125</v>
      </c>
      <c r="H41" s="62" t="s">
        <v>61</v>
      </c>
      <c r="J41" s="62" t="s">
        <v>62</v>
      </c>
      <c r="L41" s="62" t="s">
        <v>63</v>
      </c>
      <c r="N41" s="62" t="s">
        <v>98</v>
      </c>
      <c r="P41" s="62" t="s">
        <v>99</v>
      </c>
      <c r="Q41" s="525" t="s">
        <v>86</v>
      </c>
      <c r="R41" s="526"/>
      <c r="S41" s="527"/>
      <c r="T41" s="2" t="s">
        <v>6</v>
      </c>
      <c r="U41" s="91"/>
      <c r="V41" s="157" t="s">
        <v>19</v>
      </c>
      <c r="W41"/>
      <c r="X41"/>
      <c r="Y41"/>
    </row>
    <row r="42" spans="1:25" ht="19.5" customHeight="1">
      <c r="A42" s="514"/>
      <c r="B42" s="516"/>
      <c r="C42" s="520"/>
      <c r="D42" s="508"/>
      <c r="E42" s="521"/>
      <c r="F42" s="523"/>
      <c r="H42" s="62"/>
      <c r="J42" s="62"/>
      <c r="L42" s="62"/>
      <c r="N42" s="62"/>
      <c r="P42" s="62"/>
      <c r="Q42" s="62">
        <v>1</v>
      </c>
      <c r="R42" s="62">
        <v>2</v>
      </c>
      <c r="S42" s="62">
        <v>3</v>
      </c>
      <c r="T42" s="3"/>
      <c r="U42" s="91"/>
      <c r="V42" s="158" t="s">
        <v>7</v>
      </c>
      <c r="W42"/>
      <c r="X42"/>
      <c r="Y42"/>
    </row>
    <row r="43" spans="1:25" ht="22.5" customHeight="1">
      <c r="A43" s="5">
        <f>+teams!G120</f>
        <v>0</v>
      </c>
      <c r="B43" s="5">
        <f>+teams!E120</f>
        <v>0</v>
      </c>
      <c r="C43" s="528">
        <f>+teams!I120</f>
        <v>0</v>
      </c>
      <c r="D43" s="529"/>
      <c r="E43" s="530"/>
      <c r="F43" s="110">
        <v>0</v>
      </c>
      <c r="G43" s="111"/>
      <c r="H43" s="191">
        <v>0</v>
      </c>
      <c r="J43" s="191">
        <v>0</v>
      </c>
      <c r="L43" s="191">
        <v>0</v>
      </c>
      <c r="N43" s="191">
        <v>0</v>
      </c>
      <c r="P43" s="191">
        <v>0</v>
      </c>
      <c r="Q43" s="142"/>
      <c r="R43" s="142"/>
      <c r="S43" s="142"/>
      <c r="T43" s="110">
        <v>0</v>
      </c>
      <c r="U43" s="91"/>
      <c r="V43" s="159" t="s">
        <v>8</v>
      </c>
      <c r="W43"/>
      <c r="X43"/>
      <c r="Y43"/>
    </row>
    <row r="44" spans="1:25" ht="22.5" customHeight="1">
      <c r="A44" s="5">
        <f>+teams!G121</f>
        <v>0</v>
      </c>
      <c r="B44" s="5">
        <f>+teams!E121</f>
        <v>0</v>
      </c>
      <c r="C44" s="528">
        <f>+teams!I121</f>
        <v>0</v>
      </c>
      <c r="D44" s="529"/>
      <c r="E44" s="530"/>
      <c r="F44" s="22">
        <v>0</v>
      </c>
      <c r="G44" s="91"/>
      <c r="H44" s="192">
        <v>0</v>
      </c>
      <c r="J44" s="192">
        <v>0</v>
      </c>
      <c r="L44" s="192">
        <v>0</v>
      </c>
      <c r="N44" s="192">
        <v>0</v>
      </c>
      <c r="P44" s="192">
        <v>0</v>
      </c>
      <c r="Q44" s="143"/>
      <c r="R44" s="143"/>
      <c r="S44" s="143"/>
      <c r="T44" s="110">
        <v>0</v>
      </c>
      <c r="U44" s="91"/>
      <c r="V44" s="159" t="s">
        <v>7</v>
      </c>
      <c r="W44"/>
      <c r="X44"/>
      <c r="Y44"/>
    </row>
    <row r="45" spans="1:25" ht="21.75" customHeight="1">
      <c r="A45" s="5">
        <f>+teams!G122</f>
        <v>0</v>
      </c>
      <c r="B45" s="5">
        <f>+teams!E122</f>
        <v>0</v>
      </c>
      <c r="C45" s="528">
        <f>+teams!I122</f>
        <v>0</v>
      </c>
      <c r="D45" s="529"/>
      <c r="E45" s="530"/>
      <c r="F45" s="22">
        <v>0</v>
      </c>
      <c r="G45" s="91"/>
      <c r="H45" s="192">
        <v>0</v>
      </c>
      <c r="J45" s="192">
        <v>0</v>
      </c>
      <c r="L45" s="192">
        <v>0</v>
      </c>
      <c r="N45" s="192">
        <v>0</v>
      </c>
      <c r="P45" s="192">
        <v>0</v>
      </c>
      <c r="Q45" s="143"/>
      <c r="R45" s="143"/>
      <c r="S45" s="143"/>
      <c r="T45" s="110">
        <v>0</v>
      </c>
      <c r="U45" s="91"/>
      <c r="V45" s="159" t="s">
        <v>9</v>
      </c>
      <c r="W45"/>
      <c r="X45"/>
      <c r="Y45"/>
    </row>
    <row r="46" spans="1:25" ht="21" customHeight="1">
      <c r="A46" s="5">
        <f>+teams!G123</f>
        <v>0</v>
      </c>
      <c r="B46" s="5">
        <f>+teams!E123</f>
        <v>0</v>
      </c>
      <c r="C46" s="528">
        <f>+teams!I123</f>
        <v>0</v>
      </c>
      <c r="D46" s="529"/>
      <c r="E46" s="530"/>
      <c r="F46" s="22">
        <v>0</v>
      </c>
      <c r="G46" s="91"/>
      <c r="H46" s="192">
        <v>0</v>
      </c>
      <c r="J46" s="192">
        <v>0</v>
      </c>
      <c r="L46" s="192">
        <v>0</v>
      </c>
      <c r="N46" s="192">
        <v>0</v>
      </c>
      <c r="P46" s="192">
        <v>0</v>
      </c>
      <c r="Q46" s="144"/>
      <c r="R46" s="144"/>
      <c r="S46" s="144"/>
      <c r="T46" s="110">
        <v>0</v>
      </c>
      <c r="U46" s="91"/>
      <c r="V46" s="159" t="s">
        <v>10</v>
      </c>
      <c r="W46"/>
      <c r="X46"/>
      <c r="Y46"/>
    </row>
    <row r="47" spans="1:25" ht="18" customHeight="1">
      <c r="A47" s="484" t="s">
        <v>11</v>
      </c>
      <c r="B47" s="485"/>
      <c r="C47" s="485"/>
      <c r="D47" s="485"/>
      <c r="E47" s="486"/>
      <c r="F47" s="145">
        <f>SUM(F43:F46)</f>
        <v>0</v>
      </c>
      <c r="H47" s="193">
        <f>SUM(H43:H46)-MIN(H43:H46)</f>
        <v>0</v>
      </c>
      <c r="J47" s="193">
        <f>SUM(J43:J46)-MIN(J43:J46)</f>
        <v>0</v>
      </c>
      <c r="L47" s="193">
        <f>SUM(L43:L46)-MIN(L43:L46)</f>
        <v>0</v>
      </c>
      <c r="N47" s="193">
        <f>SUM(N43:N46)-MIN(N43:N46)</f>
        <v>0</v>
      </c>
      <c r="P47" s="193">
        <f>SUM(P43:P46)-MIN(P43:P46)</f>
        <v>0</v>
      </c>
      <c r="Q47" s="112">
        <v>0</v>
      </c>
      <c r="R47" s="112">
        <f>SUM(R43:R46)</f>
        <v>0</v>
      </c>
      <c r="S47" s="112">
        <f>SUM(S43:S46)</f>
        <v>0</v>
      </c>
      <c r="T47" s="145">
        <f>SUM(T43:T46)</f>
        <v>0</v>
      </c>
      <c r="U47" s="91"/>
      <c r="V47" s="160">
        <f>SUM(F47:T47)</f>
        <v>0</v>
      </c>
      <c r="W47"/>
      <c r="X47"/>
      <c r="Y47"/>
    </row>
    <row r="48" spans="1:25" ht="6.75" customHeight="1">
      <c r="A48" s="488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489"/>
      <c r="W48"/>
      <c r="X48"/>
      <c r="Y48"/>
    </row>
    <row r="49" spans="1:30" ht="23.25" customHeight="1">
      <c r="A49" s="510" t="s">
        <v>15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/>
      <c r="U49" s="26"/>
      <c r="V49" s="161"/>
      <c r="W49"/>
      <c r="X49"/>
      <c r="Y49"/>
      <c r="AA49"/>
      <c r="AB49"/>
      <c r="AC49"/>
      <c r="AD49"/>
    </row>
    <row r="50" spans="1:30" ht="16.5" customHeight="1" thickBot="1">
      <c r="A50" s="481" t="s">
        <v>0</v>
      </c>
      <c r="B50" s="476" t="s">
        <v>21</v>
      </c>
      <c r="C50" s="477" t="s">
        <v>4</v>
      </c>
      <c r="D50" s="478"/>
      <c r="E50" s="475"/>
      <c r="F50" s="472" t="s">
        <v>34</v>
      </c>
      <c r="G50" s="522" t="s">
        <v>5</v>
      </c>
      <c r="H50" s="691">
        <f>stall1</f>
        <v>0</v>
      </c>
      <c r="I50" s="692"/>
      <c r="J50" s="691">
        <f>stall2</f>
        <v>0</v>
      </c>
      <c r="K50" s="692"/>
      <c r="L50" s="691">
        <f>stall3</f>
        <v>0</v>
      </c>
      <c r="M50" s="692"/>
      <c r="N50" s="691">
        <f>stall4</f>
        <v>0</v>
      </c>
      <c r="O50" s="692"/>
      <c r="P50" s="474">
        <f>stall5</f>
        <v>0</v>
      </c>
      <c r="Q50" s="470"/>
      <c r="R50" s="465" t="s">
        <v>6</v>
      </c>
      <c r="S50" s="517" t="s">
        <v>18</v>
      </c>
      <c r="T50" s="519"/>
      <c r="U50" s="148"/>
      <c r="V50" s="162"/>
      <c r="W50"/>
      <c r="X50"/>
      <c r="Y50"/>
      <c r="AA50"/>
      <c r="AB50"/>
      <c r="AC50"/>
      <c r="AD50"/>
    </row>
    <row r="51" spans="1:30" ht="18.75" customHeight="1">
      <c r="A51" s="514"/>
      <c r="B51" s="516"/>
      <c r="C51" s="520"/>
      <c r="D51" s="508"/>
      <c r="E51" s="521"/>
      <c r="F51" s="473"/>
      <c r="G51" s="523"/>
      <c r="H51" s="693"/>
      <c r="I51" s="694"/>
      <c r="J51" s="693"/>
      <c r="K51" s="694"/>
      <c r="L51" s="693"/>
      <c r="M51" s="694"/>
      <c r="N51" s="693"/>
      <c r="O51" s="694"/>
      <c r="P51" s="471"/>
      <c r="Q51" s="464"/>
      <c r="R51" s="466"/>
      <c r="S51" s="477"/>
      <c r="T51" s="475"/>
      <c r="U51" s="91"/>
      <c r="V51" s="103"/>
      <c r="W51" s="168" t="s">
        <v>77</v>
      </c>
      <c r="X51" s="133" t="s">
        <v>4</v>
      </c>
      <c r="Y51" s="150" t="s">
        <v>78</v>
      </c>
      <c r="Z51" s="151" t="s">
        <v>76</v>
      </c>
      <c r="AA51" s="320" t="s">
        <v>105</v>
      </c>
      <c r="AB51"/>
      <c r="AC51"/>
      <c r="AD51"/>
    </row>
    <row r="52" spans="1:30" ht="22.5" customHeight="1">
      <c r="A52" s="106">
        <f aca="true" t="shared" si="2" ref="A52:C55">(A43)</f>
        <v>0</v>
      </c>
      <c r="B52" s="14">
        <f t="shared" si="2"/>
        <v>0</v>
      </c>
      <c r="C52" s="467">
        <f t="shared" si="2"/>
        <v>0</v>
      </c>
      <c r="D52" s="468"/>
      <c r="E52" s="469"/>
      <c r="F52" s="33" t="s">
        <v>35</v>
      </c>
      <c r="G52" s="22">
        <v>0</v>
      </c>
      <c r="H52" s="462">
        <v>0</v>
      </c>
      <c r="I52" s="463"/>
      <c r="J52" s="462">
        <v>0</v>
      </c>
      <c r="K52" s="463"/>
      <c r="L52" s="462">
        <v>0</v>
      </c>
      <c r="M52" s="463"/>
      <c r="N52" s="462">
        <v>0</v>
      </c>
      <c r="O52" s="463"/>
      <c r="P52" s="462">
        <v>0</v>
      </c>
      <c r="Q52" s="463"/>
      <c r="R52" s="110">
        <v>0</v>
      </c>
      <c r="S52" s="460" t="s">
        <v>7</v>
      </c>
      <c r="T52" s="461"/>
      <c r="U52" s="91"/>
      <c r="V52" s="103"/>
      <c r="W52" s="169">
        <f aca="true" t="shared" si="3" ref="W52:X55">+B52</f>
        <v>0</v>
      </c>
      <c r="X52" s="141">
        <f t="shared" si="3"/>
        <v>0</v>
      </c>
      <c r="Y52" s="75">
        <f>+teams!H120</f>
        <v>0</v>
      </c>
      <c r="Z52" s="318">
        <f>SUM(F43:O43,T43,G52:R52,G$65,G$69)</f>
        <v>0</v>
      </c>
      <c r="AA52" s="319">
        <f>+G65</f>
        <v>0</v>
      </c>
      <c r="AB52"/>
      <c r="AC52"/>
      <c r="AD52"/>
    </row>
    <row r="53" spans="1:30" ht="22.5" customHeight="1">
      <c r="A53" s="106">
        <f t="shared" si="2"/>
        <v>0</v>
      </c>
      <c r="B53" s="14">
        <f t="shared" si="2"/>
        <v>0</v>
      </c>
      <c r="C53" s="448">
        <f t="shared" si="2"/>
        <v>0</v>
      </c>
      <c r="D53" s="449"/>
      <c r="E53" s="413"/>
      <c r="F53" s="33" t="s">
        <v>35</v>
      </c>
      <c r="G53" s="22">
        <v>0</v>
      </c>
      <c r="H53" s="531">
        <v>0</v>
      </c>
      <c r="I53" s="532"/>
      <c r="J53" s="531">
        <v>0</v>
      </c>
      <c r="K53" s="532"/>
      <c r="L53" s="531">
        <v>0</v>
      </c>
      <c r="M53" s="532"/>
      <c r="N53" s="531">
        <v>0</v>
      </c>
      <c r="O53" s="532"/>
      <c r="P53" s="531">
        <v>0</v>
      </c>
      <c r="Q53" s="532"/>
      <c r="R53" s="22">
        <v>0</v>
      </c>
      <c r="S53" s="460" t="s">
        <v>8</v>
      </c>
      <c r="T53" s="461"/>
      <c r="U53" s="91"/>
      <c r="V53" s="103"/>
      <c r="W53" s="169">
        <f t="shared" si="3"/>
        <v>0</v>
      </c>
      <c r="X53" s="141">
        <f t="shared" si="3"/>
        <v>0</v>
      </c>
      <c r="Y53" s="75">
        <f>+teams!H121</f>
        <v>0</v>
      </c>
      <c r="Z53" s="318">
        <f>SUM(F44:O44,T44,G53:R53,I$65,I$69)</f>
        <v>0</v>
      </c>
      <c r="AA53" s="319">
        <f>+I65</f>
        <v>0</v>
      </c>
      <c r="AB53"/>
      <c r="AC53"/>
      <c r="AD53"/>
    </row>
    <row r="54" spans="1:30" ht="22.5" customHeight="1">
      <c r="A54" s="106">
        <f t="shared" si="2"/>
        <v>0</v>
      </c>
      <c r="B54" s="14">
        <f t="shared" si="2"/>
        <v>0</v>
      </c>
      <c r="C54" s="448">
        <f t="shared" si="2"/>
        <v>0</v>
      </c>
      <c r="D54" s="449"/>
      <c r="E54" s="413"/>
      <c r="F54" s="33" t="s">
        <v>35</v>
      </c>
      <c r="G54" s="22">
        <v>0</v>
      </c>
      <c r="H54" s="531">
        <v>0</v>
      </c>
      <c r="I54" s="532"/>
      <c r="J54" s="531">
        <v>0</v>
      </c>
      <c r="K54" s="532"/>
      <c r="L54" s="531">
        <v>0</v>
      </c>
      <c r="M54" s="532"/>
      <c r="N54" s="531">
        <v>0</v>
      </c>
      <c r="O54" s="532"/>
      <c r="P54" s="531">
        <v>0</v>
      </c>
      <c r="Q54" s="532"/>
      <c r="R54" s="22">
        <v>0</v>
      </c>
      <c r="S54" s="460" t="s">
        <v>7</v>
      </c>
      <c r="T54" s="461"/>
      <c r="U54" s="91"/>
      <c r="V54" s="103"/>
      <c r="W54" s="169">
        <f t="shared" si="3"/>
        <v>0</v>
      </c>
      <c r="X54" s="141">
        <f t="shared" si="3"/>
        <v>0</v>
      </c>
      <c r="Y54" s="75">
        <f>+teams!H122</f>
        <v>0</v>
      </c>
      <c r="Z54" s="318">
        <f>SUM(F45:O45,T45,G54:R54,K$65,K$69)</f>
        <v>0</v>
      </c>
      <c r="AA54" s="319">
        <f>+K65</f>
        <v>0</v>
      </c>
      <c r="AB54"/>
      <c r="AC54"/>
      <c r="AD54"/>
    </row>
    <row r="55" spans="1:30" ht="21.75" customHeight="1" thickBot="1">
      <c r="A55" s="106">
        <f t="shared" si="2"/>
        <v>0</v>
      </c>
      <c r="B55" s="14">
        <f t="shared" si="2"/>
        <v>0</v>
      </c>
      <c r="C55" s="448">
        <f t="shared" si="2"/>
        <v>0</v>
      </c>
      <c r="D55" s="449"/>
      <c r="E55" s="413"/>
      <c r="F55" s="33" t="s">
        <v>35</v>
      </c>
      <c r="G55" s="22">
        <v>0</v>
      </c>
      <c r="H55" s="531">
        <v>0</v>
      </c>
      <c r="I55" s="532"/>
      <c r="J55" s="531">
        <v>0</v>
      </c>
      <c r="K55" s="532"/>
      <c r="L55" s="531">
        <v>0</v>
      </c>
      <c r="M55" s="532"/>
      <c r="N55" s="531">
        <v>0</v>
      </c>
      <c r="O55" s="532"/>
      <c r="P55" s="531">
        <v>0</v>
      </c>
      <c r="Q55" s="532"/>
      <c r="R55" s="22">
        <v>0</v>
      </c>
      <c r="S55" s="460" t="s">
        <v>9</v>
      </c>
      <c r="T55" s="461"/>
      <c r="U55" s="91"/>
      <c r="V55" s="103"/>
      <c r="W55" s="170">
        <f t="shared" si="3"/>
        <v>0</v>
      </c>
      <c r="X55" s="152">
        <f t="shared" si="3"/>
        <v>0</v>
      </c>
      <c r="Y55" s="75">
        <f>+teams!H123</f>
        <v>0</v>
      </c>
      <c r="Z55" s="318">
        <f>SUM(F46:O46,T46,G55:R55,M$65,M$69)</f>
        <v>0</v>
      </c>
      <c r="AA55" s="319">
        <f>+M65</f>
        <v>0</v>
      </c>
      <c r="AB55"/>
      <c r="AC55"/>
      <c r="AD55"/>
    </row>
    <row r="56" spans="1:30" ht="21.75" customHeight="1">
      <c r="A56" s="484" t="s">
        <v>16</v>
      </c>
      <c r="B56" s="485"/>
      <c r="C56" s="485"/>
      <c r="D56" s="485"/>
      <c r="E56" s="486"/>
      <c r="F56" s="32"/>
      <c r="G56" s="32"/>
      <c r="H56" s="531">
        <v>0</v>
      </c>
      <c r="I56" s="532"/>
      <c r="J56" s="531">
        <v>0</v>
      </c>
      <c r="K56" s="532"/>
      <c r="L56" s="531">
        <v>0</v>
      </c>
      <c r="M56" s="532"/>
      <c r="N56" s="531">
        <v>0</v>
      </c>
      <c r="O56" s="532"/>
      <c r="P56" s="531">
        <v>0</v>
      </c>
      <c r="Q56" s="532"/>
      <c r="R56" s="32"/>
      <c r="S56" s="533" t="s">
        <v>10</v>
      </c>
      <c r="T56" s="534"/>
      <c r="U56" s="149"/>
      <c r="V56" s="163"/>
      <c r="W56"/>
      <c r="X56"/>
      <c r="Y56"/>
      <c r="Z56"/>
      <c r="AA56"/>
      <c r="AB56"/>
      <c r="AC56"/>
      <c r="AD56"/>
    </row>
    <row r="57" spans="1:30" ht="26.25" customHeight="1">
      <c r="A57" s="484" t="s">
        <v>11</v>
      </c>
      <c r="B57" s="485"/>
      <c r="C57" s="485"/>
      <c r="D57" s="485"/>
      <c r="E57" s="486"/>
      <c r="F57" s="32"/>
      <c r="G57" s="23">
        <f>SUM(G52:G55)</f>
        <v>0</v>
      </c>
      <c r="H57" s="535">
        <f>SUM(H52:H55)-MIN(H52:H55)+H56</f>
        <v>0</v>
      </c>
      <c r="I57" s="536">
        <f>SUM(I53:I56)-MIN(I53:I56)</f>
        <v>0</v>
      </c>
      <c r="J57" s="535">
        <f>SUM(J52:J55)-MIN(J52:J55)+J56</f>
        <v>0</v>
      </c>
      <c r="K57" s="536">
        <f>SUM(K53:K56)-MIN(K53:K56)</f>
        <v>0</v>
      </c>
      <c r="L57" s="535">
        <f>SUM(L52:L55)-MIN(L52:L55)+L56</f>
        <v>0</v>
      </c>
      <c r="M57" s="536">
        <f>SUM(M53:M56)-MIN(M53:M56)</f>
        <v>0</v>
      </c>
      <c r="N57" s="535">
        <f>SUM(N52:N55)-MIN(N52:N55)+N56</f>
        <v>0</v>
      </c>
      <c r="O57" s="536">
        <f>SUM(O53:O56)-MIN(O53:O56)</f>
        <v>0</v>
      </c>
      <c r="P57" s="535">
        <f>SUM(P52:P55)-MIN(P52:P55)+P56</f>
        <v>0</v>
      </c>
      <c r="Q57" s="536">
        <f>SUM(Q53:Q56)-MIN(Q53:Q56)</f>
        <v>0</v>
      </c>
      <c r="R57" s="23">
        <f>SUM(R52:R55)</f>
        <v>0</v>
      </c>
      <c r="S57" s="537">
        <f>SUM(G57:R57)</f>
        <v>0</v>
      </c>
      <c r="T57" s="538"/>
      <c r="U57" s="30"/>
      <c r="V57" s="164"/>
      <c r="W57"/>
      <c r="X57"/>
      <c r="Y57"/>
      <c r="Z57"/>
      <c r="AA57"/>
      <c r="AB57"/>
      <c r="AC57"/>
      <c r="AD57"/>
    </row>
    <row r="58" spans="1:30" ht="6.75" customHeight="1">
      <c r="A58" s="539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540"/>
      <c r="W58"/>
      <c r="X58"/>
      <c r="Y58"/>
      <c r="Z58"/>
      <c r="AA58"/>
      <c r="AB58"/>
      <c r="AC58"/>
      <c r="AD58"/>
    </row>
    <row r="59" spans="1:30" ht="21.75" customHeight="1">
      <c r="A59" s="541" t="s">
        <v>31</v>
      </c>
      <c r="B59" s="542"/>
      <c r="C59" s="542"/>
      <c r="D59" s="543"/>
      <c r="E59" s="2" t="s">
        <v>12</v>
      </c>
      <c r="F59" s="2" t="s">
        <v>12</v>
      </c>
      <c r="G59" s="16" t="s">
        <v>12</v>
      </c>
      <c r="H59" s="2" t="s">
        <v>12</v>
      </c>
      <c r="I59" s="16" t="s">
        <v>12</v>
      </c>
      <c r="J59" s="2" t="s">
        <v>12</v>
      </c>
      <c r="K59" s="16" t="s">
        <v>12</v>
      </c>
      <c r="L59" s="16" t="s">
        <v>12</v>
      </c>
      <c r="M59" s="16" t="s">
        <v>12</v>
      </c>
      <c r="N59" s="2" t="s">
        <v>12</v>
      </c>
      <c r="O59" s="522" t="s">
        <v>6</v>
      </c>
      <c r="P59" s="547" t="s">
        <v>29</v>
      </c>
      <c r="Q59" s="548"/>
      <c r="R59" s="19"/>
      <c r="S59" s="6"/>
      <c r="T59" s="6"/>
      <c r="U59" s="6"/>
      <c r="V59" s="162"/>
      <c r="W59"/>
      <c r="X59"/>
      <c r="Y59"/>
      <c r="Z59"/>
      <c r="AA59"/>
      <c r="AB59"/>
      <c r="AC59"/>
      <c r="AD59"/>
    </row>
    <row r="60" spans="1:30" ht="13.5" customHeight="1">
      <c r="A60" s="544"/>
      <c r="B60" s="545"/>
      <c r="C60" s="545"/>
      <c r="D60" s="546"/>
      <c r="E60" s="254">
        <f>'Work Area'!$B$10</f>
        <v>0</v>
      </c>
      <c r="F60" s="254">
        <f>'Work Area'!$C$10</f>
        <v>0</v>
      </c>
      <c r="G60" s="254">
        <f>'Work Area'!$D$10</f>
        <v>0</v>
      </c>
      <c r="H60" s="254">
        <f>'Work Area'!$E$10</f>
        <v>0</v>
      </c>
      <c r="I60" s="254">
        <f>'Work Area'!$F$10</f>
        <v>0</v>
      </c>
      <c r="J60" s="254">
        <f>'Work Area'!$G$10</f>
        <v>0</v>
      </c>
      <c r="K60" s="254">
        <f>'Work Area'!$H$10</f>
        <v>0</v>
      </c>
      <c r="L60" s="3">
        <v>8</v>
      </c>
      <c r="M60" s="18">
        <v>9</v>
      </c>
      <c r="N60" s="3">
        <v>10</v>
      </c>
      <c r="O60" s="523"/>
      <c r="P60" s="549"/>
      <c r="Q60" s="548"/>
      <c r="R60" s="19"/>
      <c r="S60" s="6"/>
      <c r="T60" s="6"/>
      <c r="U60" s="25"/>
      <c r="V60" s="165"/>
      <c r="W60"/>
      <c r="X60"/>
      <c r="Y60"/>
      <c r="Z60"/>
      <c r="AA60"/>
      <c r="AB60"/>
      <c r="AC60"/>
      <c r="AD60"/>
    </row>
    <row r="61" spans="1:30" ht="16.5" customHeight="1">
      <c r="A61" s="484" t="s">
        <v>11</v>
      </c>
      <c r="B61" s="485"/>
      <c r="C61" s="485"/>
      <c r="D61" s="486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537">
        <f>SUM(E61:O61)</f>
        <v>0</v>
      </c>
      <c r="Q61" s="538"/>
      <c r="R61" s="20"/>
      <c r="S61" s="8"/>
      <c r="T61" s="17"/>
      <c r="U61" s="25"/>
      <c r="V61" s="165"/>
      <c r="W61"/>
      <c r="X61"/>
      <c r="Y61"/>
      <c r="Z61"/>
      <c r="AA61"/>
      <c r="AB61"/>
      <c r="AC61"/>
      <c r="AD61"/>
    </row>
    <row r="62" spans="1:30" ht="9.75" customHeight="1">
      <c r="A62" s="550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6"/>
      <c r="S62" s="6"/>
      <c r="T62" s="6"/>
      <c r="U62" s="552" t="s">
        <v>13</v>
      </c>
      <c r="V62" s="553"/>
      <c r="W62"/>
      <c r="X62"/>
      <c r="Y62"/>
      <c r="Z62"/>
      <c r="AA62"/>
      <c r="AB62"/>
      <c r="AC62"/>
      <c r="AD62"/>
    </row>
    <row r="63" spans="1:26" ht="24" customHeight="1">
      <c r="A63" s="541" t="s">
        <v>24</v>
      </c>
      <c r="B63" s="542"/>
      <c r="C63" s="542"/>
      <c r="D63" s="542"/>
      <c r="E63" s="542"/>
      <c r="F63" s="543"/>
      <c r="G63" s="556">
        <f>(C43)</f>
        <v>0</v>
      </c>
      <c r="H63" s="557"/>
      <c r="I63" s="560">
        <f>(C44)</f>
        <v>0</v>
      </c>
      <c r="J63" s="561"/>
      <c r="K63" s="560">
        <f>(C45)</f>
        <v>0</v>
      </c>
      <c r="L63" s="561"/>
      <c r="M63" s="560">
        <f>(C46)</f>
        <v>0</v>
      </c>
      <c r="N63" s="561"/>
      <c r="O63" s="522" t="s">
        <v>6</v>
      </c>
      <c r="P63" s="547" t="s">
        <v>23</v>
      </c>
      <c r="Q63" s="548"/>
      <c r="R63" s="8"/>
      <c r="S63" s="6"/>
      <c r="T63" s="6"/>
      <c r="U63" s="552"/>
      <c r="V63" s="553"/>
      <c r="W63"/>
      <c r="X63"/>
      <c r="Y63"/>
      <c r="Z63"/>
    </row>
    <row r="64" spans="1:26" ht="14.25" customHeight="1">
      <c r="A64" s="544"/>
      <c r="B64" s="545"/>
      <c r="C64" s="545"/>
      <c r="D64" s="545"/>
      <c r="E64" s="545"/>
      <c r="F64" s="546"/>
      <c r="G64" s="558"/>
      <c r="H64" s="559"/>
      <c r="I64" s="562"/>
      <c r="J64" s="563"/>
      <c r="K64" s="562"/>
      <c r="L64" s="563"/>
      <c r="M64" s="562"/>
      <c r="N64" s="563"/>
      <c r="O64" s="523"/>
      <c r="P64" s="549"/>
      <c r="Q64" s="548"/>
      <c r="R64" s="8"/>
      <c r="S64" s="6"/>
      <c r="T64" s="6"/>
      <c r="U64" s="554"/>
      <c r="V64" s="555"/>
      <c r="W64"/>
      <c r="X64"/>
      <c r="Y64"/>
      <c r="Z64"/>
    </row>
    <row r="65" spans="1:26" ht="14.25" customHeight="1">
      <c r="A65" s="484" t="s">
        <v>11</v>
      </c>
      <c r="B65" s="485"/>
      <c r="C65" s="485"/>
      <c r="D65" s="485"/>
      <c r="E65" s="485"/>
      <c r="F65" s="486"/>
      <c r="G65" s="564">
        <v>0</v>
      </c>
      <c r="H65" s="565"/>
      <c r="I65" s="566">
        <v>0</v>
      </c>
      <c r="J65" s="567"/>
      <c r="K65" s="566">
        <v>0</v>
      </c>
      <c r="L65" s="567"/>
      <c r="M65" s="566">
        <v>0</v>
      </c>
      <c r="N65" s="567"/>
      <c r="O65" s="15">
        <v>0</v>
      </c>
      <c r="P65" s="537">
        <f>SUM(G65:M65)-MIN(G65:M65)+O65</f>
        <v>0</v>
      </c>
      <c r="Q65" s="538"/>
      <c r="R65" s="91"/>
      <c r="S65" s="9"/>
      <c r="T65" s="8"/>
      <c r="U65" s="568" t="s">
        <v>14</v>
      </c>
      <c r="V65" s="569"/>
      <c r="W65"/>
      <c r="X65"/>
      <c r="Y65"/>
      <c r="Z65"/>
    </row>
    <row r="66" spans="1:26" ht="6" customHeight="1">
      <c r="A66" s="550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6"/>
      <c r="S66" s="6"/>
      <c r="T66" s="6"/>
      <c r="U66" s="570"/>
      <c r="V66" s="571"/>
      <c r="W66"/>
      <c r="X66"/>
      <c r="Y66"/>
      <c r="Z66"/>
    </row>
    <row r="67" spans="1:26" ht="20.25" customHeight="1">
      <c r="A67" s="541" t="s">
        <v>27</v>
      </c>
      <c r="B67" s="542"/>
      <c r="C67" s="542"/>
      <c r="D67" s="542"/>
      <c r="E67" s="542"/>
      <c r="F67" s="543"/>
      <c r="G67" s="556">
        <f>(C43)</f>
        <v>0</v>
      </c>
      <c r="H67" s="557"/>
      <c r="I67" s="560">
        <f>(C44)</f>
        <v>0</v>
      </c>
      <c r="J67" s="561"/>
      <c r="K67" s="560">
        <f>(C45)</f>
        <v>0</v>
      </c>
      <c r="L67" s="561"/>
      <c r="M67" s="560">
        <f>(C46)</f>
        <v>0</v>
      </c>
      <c r="N67" s="561"/>
      <c r="O67" s="522" t="s">
        <v>6</v>
      </c>
      <c r="P67" s="547" t="s">
        <v>25</v>
      </c>
      <c r="Q67" s="548"/>
      <c r="R67" s="12"/>
      <c r="S67" s="6"/>
      <c r="T67" s="6"/>
      <c r="U67" s="570"/>
      <c r="V67" s="571"/>
      <c r="W67"/>
      <c r="X67"/>
      <c r="Y67"/>
      <c r="Z67"/>
    </row>
    <row r="68" spans="1:26" ht="13.5" customHeight="1">
      <c r="A68" s="544"/>
      <c r="B68" s="545"/>
      <c r="C68" s="545"/>
      <c r="D68" s="545"/>
      <c r="E68" s="545"/>
      <c r="F68" s="546"/>
      <c r="G68" s="558"/>
      <c r="H68" s="559"/>
      <c r="I68" s="562"/>
      <c r="J68" s="563"/>
      <c r="K68" s="562"/>
      <c r="L68" s="563"/>
      <c r="M68" s="562"/>
      <c r="N68" s="563"/>
      <c r="O68" s="523"/>
      <c r="P68" s="549"/>
      <c r="Q68" s="548"/>
      <c r="R68" s="12"/>
      <c r="S68" s="6"/>
      <c r="T68" s="6"/>
      <c r="U68" s="685">
        <f>SUM(V47+S57+P61+P65+P69)</f>
        <v>0</v>
      </c>
      <c r="V68" s="686"/>
      <c r="W68"/>
      <c r="X68"/>
      <c r="Y68"/>
      <c r="Z68"/>
    </row>
    <row r="69" spans="1:26" ht="21" customHeight="1">
      <c r="A69" s="484" t="s">
        <v>11</v>
      </c>
      <c r="B69" s="485"/>
      <c r="C69" s="485"/>
      <c r="D69" s="485"/>
      <c r="E69" s="485"/>
      <c r="F69" s="486"/>
      <c r="G69" s="564">
        <v>0</v>
      </c>
      <c r="H69" s="565"/>
      <c r="I69" s="566">
        <v>0</v>
      </c>
      <c r="J69" s="567"/>
      <c r="K69" s="566">
        <v>0</v>
      </c>
      <c r="L69" s="567"/>
      <c r="M69" s="566">
        <v>0</v>
      </c>
      <c r="N69" s="567"/>
      <c r="O69" s="15">
        <v>0</v>
      </c>
      <c r="P69" s="537">
        <f>SUM(G69:M69)-MIN(G69:M69)+O69</f>
        <v>0</v>
      </c>
      <c r="Q69" s="538"/>
      <c r="R69" s="13"/>
      <c r="S69" s="9"/>
      <c r="T69" s="352" t="s">
        <v>156</v>
      </c>
      <c r="U69" s="687"/>
      <c r="V69" s="688"/>
      <c r="W69"/>
      <c r="X69"/>
      <c r="Y69"/>
      <c r="Z69"/>
    </row>
    <row r="70" spans="1:31" ht="12.75">
      <c r="A70" s="576" t="s">
        <v>36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8"/>
      <c r="W70"/>
      <c r="X70"/>
      <c r="Y70"/>
      <c r="Z70"/>
      <c r="AA70"/>
      <c r="AB70"/>
      <c r="AC70"/>
      <c r="AD70"/>
      <c r="AE70"/>
    </row>
    <row r="71" spans="1:31" ht="13.5" thickBot="1">
      <c r="A71" s="582" t="s">
        <v>32</v>
      </c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4"/>
      <c r="W71"/>
      <c r="X71"/>
      <c r="Y71"/>
      <c r="Z71"/>
      <c r="AA71"/>
      <c r="AB71"/>
      <c r="AC71"/>
      <c r="AD71"/>
      <c r="AE71"/>
    </row>
    <row r="72" spans="1:31" ht="14.25" customHeight="1" thickBot="1">
      <c r="A72" s="702"/>
      <c r="B72" s="703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4"/>
      <c r="W72"/>
      <c r="X72"/>
      <c r="Y72"/>
      <c r="Z72"/>
      <c r="AA72"/>
      <c r="AB72"/>
      <c r="AC72"/>
      <c r="AD72"/>
      <c r="AE72"/>
    </row>
    <row r="73" spans="1:26" ht="31.5" customHeight="1">
      <c r="A73" s="94" t="s">
        <v>3</v>
      </c>
      <c r="B73" s="132">
        <f>+teams!D125</f>
        <v>0</v>
      </c>
      <c r="C73" s="95"/>
      <c r="D73" s="95"/>
      <c r="E73" s="95"/>
      <c r="F73" s="96"/>
      <c r="G73" s="97"/>
      <c r="H73" s="98" t="s">
        <v>26</v>
      </c>
      <c r="I73" s="109">
        <f>+teams!C125</f>
        <v>999</v>
      </c>
      <c r="J73" s="97"/>
      <c r="K73" s="98" t="s">
        <v>20</v>
      </c>
      <c r="L73" s="698" t="str">
        <f>+teams!A125</f>
        <v>Senior C</v>
      </c>
      <c r="M73" s="699"/>
      <c r="N73" s="99"/>
      <c r="O73" s="100" t="s">
        <v>22</v>
      </c>
      <c r="P73" s="135" t="str">
        <f>+teams!B125</f>
        <v>C</v>
      </c>
      <c r="Q73" s="101"/>
      <c r="R73" s="101"/>
      <c r="S73" s="101"/>
      <c r="T73" s="101"/>
      <c r="U73" s="101"/>
      <c r="V73" s="155"/>
      <c r="W73"/>
      <c r="X73"/>
      <c r="Y73"/>
      <c r="Z73"/>
    </row>
    <row r="74" spans="1:26" ht="24" customHeight="1">
      <c r="A74" s="102"/>
      <c r="B74" s="86"/>
      <c r="C74" s="86"/>
      <c r="D74" s="86"/>
      <c r="E74" s="86"/>
      <c r="F74" s="86"/>
      <c r="G74" s="86"/>
      <c r="H74" s="86"/>
      <c r="I74" s="87"/>
      <c r="J74" s="87"/>
      <c r="K74" s="88"/>
      <c r="L74" s="87"/>
      <c r="M74" s="89"/>
      <c r="N74" s="89"/>
      <c r="O74" s="90"/>
      <c r="P74" s="92"/>
      <c r="Q74" s="93"/>
      <c r="R74" s="93"/>
      <c r="S74" s="93"/>
      <c r="T74" s="93"/>
      <c r="U74" s="93"/>
      <c r="V74" s="156"/>
      <c r="W74"/>
      <c r="X74"/>
      <c r="Y74"/>
      <c r="Z74"/>
    </row>
    <row r="75" spans="1:26" ht="3.75" customHeight="1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9"/>
      <c r="W75"/>
      <c r="X75"/>
      <c r="Y75"/>
      <c r="Z75"/>
    </row>
    <row r="76" spans="1:26" ht="23.25" customHeight="1">
      <c r="A76" s="510" t="s">
        <v>1</v>
      </c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2"/>
      <c r="W76"/>
      <c r="X76"/>
      <c r="Y76"/>
      <c r="Z76"/>
    </row>
    <row r="77" spans="1:26" ht="21.75" customHeight="1">
      <c r="A77" s="513" t="s">
        <v>0</v>
      </c>
      <c r="B77" s="515" t="s">
        <v>21</v>
      </c>
      <c r="C77" s="517" t="s">
        <v>4</v>
      </c>
      <c r="D77" s="518"/>
      <c r="E77" s="519"/>
      <c r="F77" s="515" t="s">
        <v>125</v>
      </c>
      <c r="H77" s="62" t="s">
        <v>61</v>
      </c>
      <c r="J77" s="62" t="s">
        <v>62</v>
      </c>
      <c r="L77" s="62" t="s">
        <v>63</v>
      </c>
      <c r="N77" s="62" t="s">
        <v>98</v>
      </c>
      <c r="P77" s="62" t="s">
        <v>99</v>
      </c>
      <c r="Q77" s="525" t="s">
        <v>86</v>
      </c>
      <c r="R77" s="526"/>
      <c r="S77" s="527"/>
      <c r="T77" s="2" t="s">
        <v>6</v>
      </c>
      <c r="U77" s="91"/>
      <c r="V77" s="157" t="s">
        <v>19</v>
      </c>
      <c r="W77"/>
      <c r="X77"/>
      <c r="Y77"/>
      <c r="Z77"/>
    </row>
    <row r="78" spans="1:26" ht="17.25" customHeight="1">
      <c r="A78" s="514"/>
      <c r="B78" s="516"/>
      <c r="C78" s="520"/>
      <c r="D78" s="508"/>
      <c r="E78" s="521"/>
      <c r="F78" s="523"/>
      <c r="H78" s="62"/>
      <c r="J78" s="62"/>
      <c r="L78" s="62"/>
      <c r="N78" s="62"/>
      <c r="P78" s="62"/>
      <c r="Q78" s="62">
        <v>1</v>
      </c>
      <c r="R78" s="62">
        <v>2</v>
      </c>
      <c r="S78" s="62">
        <v>3</v>
      </c>
      <c r="T78" s="3"/>
      <c r="U78" s="91"/>
      <c r="V78" s="158" t="s">
        <v>7</v>
      </c>
      <c r="W78"/>
      <c r="X78"/>
      <c r="Y78"/>
      <c r="Z78"/>
    </row>
    <row r="79" spans="1:26" ht="27.75" customHeight="1">
      <c r="A79" s="105">
        <f>+teams!G125</f>
        <v>0</v>
      </c>
      <c r="B79" s="105">
        <f>+teams!E125</f>
        <v>0</v>
      </c>
      <c r="C79" s="528">
        <f>+teams!I125</f>
        <v>0</v>
      </c>
      <c r="D79" s="529"/>
      <c r="E79" s="530"/>
      <c r="F79" s="110">
        <v>0</v>
      </c>
      <c r="H79" s="191">
        <v>0</v>
      </c>
      <c r="J79" s="191">
        <v>0</v>
      </c>
      <c r="L79" s="191">
        <v>0</v>
      </c>
      <c r="N79" s="191">
        <v>0</v>
      </c>
      <c r="P79" s="191">
        <v>0</v>
      </c>
      <c r="Q79" s="142"/>
      <c r="R79" s="142"/>
      <c r="S79" s="142"/>
      <c r="T79" s="110">
        <v>0</v>
      </c>
      <c r="U79" s="91"/>
      <c r="V79" s="159" t="s">
        <v>8</v>
      </c>
      <c r="W79"/>
      <c r="X79"/>
      <c r="Y79"/>
      <c r="Z79"/>
    </row>
    <row r="80" spans="1:26" ht="21" customHeight="1">
      <c r="A80" s="105">
        <f>+teams!G131</f>
        <v>0</v>
      </c>
      <c r="B80" s="105">
        <f>+teams!E131</f>
        <v>0</v>
      </c>
      <c r="C80" s="528">
        <f>+teams!I131</f>
        <v>0</v>
      </c>
      <c r="D80" s="529"/>
      <c r="E80" s="530"/>
      <c r="F80" s="110">
        <v>0</v>
      </c>
      <c r="H80" s="192">
        <v>0</v>
      </c>
      <c r="J80" s="192">
        <v>0</v>
      </c>
      <c r="L80" s="192">
        <v>0</v>
      </c>
      <c r="N80" s="192">
        <v>0</v>
      </c>
      <c r="P80" s="192">
        <v>0</v>
      </c>
      <c r="Q80" s="143"/>
      <c r="R80" s="143"/>
      <c r="S80" s="143"/>
      <c r="T80" s="110">
        <v>0</v>
      </c>
      <c r="U80" s="91"/>
      <c r="V80" s="159" t="s">
        <v>7</v>
      </c>
      <c r="W80"/>
      <c r="X80"/>
      <c r="Y80"/>
      <c r="Z80"/>
    </row>
    <row r="81" spans="1:26" ht="20.25" customHeight="1">
      <c r="A81" s="105">
        <f>+teams!G132</f>
        <v>0</v>
      </c>
      <c r="B81" s="105">
        <f>+teams!E132</f>
        <v>0</v>
      </c>
      <c r="C81" s="528">
        <f>+teams!I132</f>
        <v>0</v>
      </c>
      <c r="D81" s="529"/>
      <c r="E81" s="530"/>
      <c r="F81" s="110">
        <v>0</v>
      </c>
      <c r="H81" s="192">
        <v>0</v>
      </c>
      <c r="J81" s="192">
        <v>0</v>
      </c>
      <c r="L81" s="192">
        <v>0</v>
      </c>
      <c r="N81" s="192">
        <v>0</v>
      </c>
      <c r="P81" s="192">
        <v>0</v>
      </c>
      <c r="Q81" s="143"/>
      <c r="R81" s="143"/>
      <c r="S81" s="143"/>
      <c r="T81" s="110">
        <v>0</v>
      </c>
      <c r="U81" s="91"/>
      <c r="V81" s="159" t="s">
        <v>9</v>
      </c>
      <c r="W81"/>
      <c r="X81"/>
      <c r="Y81"/>
      <c r="Z81"/>
    </row>
    <row r="82" spans="1:26" ht="19.5" customHeight="1">
      <c r="A82" s="105">
        <f>+teams!G133</f>
        <v>0</v>
      </c>
      <c r="B82" s="105">
        <f>+teams!E133</f>
        <v>0</v>
      </c>
      <c r="C82" s="528">
        <f>+teams!I133</f>
        <v>0</v>
      </c>
      <c r="D82" s="529"/>
      <c r="E82" s="530"/>
      <c r="F82" s="110">
        <v>0</v>
      </c>
      <c r="H82" s="192">
        <v>0</v>
      </c>
      <c r="J82" s="192">
        <v>0</v>
      </c>
      <c r="L82" s="192">
        <v>0</v>
      </c>
      <c r="N82" s="192">
        <v>0</v>
      </c>
      <c r="P82" s="192">
        <v>0</v>
      </c>
      <c r="Q82" s="144"/>
      <c r="R82" s="144"/>
      <c r="S82" s="144"/>
      <c r="T82" s="110">
        <v>0</v>
      </c>
      <c r="U82" s="91"/>
      <c r="V82" s="159" t="s">
        <v>10</v>
      </c>
      <c r="W82"/>
      <c r="X82"/>
      <c r="Y82"/>
      <c r="Z82"/>
    </row>
    <row r="83" spans="1:26" ht="22.5" customHeight="1">
      <c r="A83" s="484" t="s">
        <v>11</v>
      </c>
      <c r="B83" s="485"/>
      <c r="C83" s="485"/>
      <c r="D83" s="485"/>
      <c r="E83" s="486"/>
      <c r="F83" s="145">
        <f>SUM(F79:F82)</f>
        <v>0</v>
      </c>
      <c r="H83" s="193">
        <f>SUM(H79:H82)-MIN(H79:H82)</f>
        <v>0</v>
      </c>
      <c r="J83" s="193">
        <f>SUM(J79:J82)-MIN(J79:J82)</f>
        <v>0</v>
      </c>
      <c r="L83" s="193">
        <f>SUM(L79:L82)-MIN(L79:L82)</f>
        <v>0</v>
      </c>
      <c r="N83" s="193">
        <f>SUM(N79:N82)-MIN(N79:N82)</f>
        <v>0</v>
      </c>
      <c r="P83" s="193">
        <f>SUM(P79:P82)-MIN(P79:P82)</f>
        <v>0</v>
      </c>
      <c r="Q83" s="112">
        <v>0</v>
      </c>
      <c r="R83" s="112">
        <f>SUM(R79:R82)</f>
        <v>0</v>
      </c>
      <c r="S83" s="112">
        <f>SUM(S79:S82)</f>
        <v>0</v>
      </c>
      <c r="T83" s="145">
        <f>SUM(T79:T82)</f>
        <v>0</v>
      </c>
      <c r="U83" s="91"/>
      <c r="V83" s="160">
        <f>SUM(F83:T83)</f>
        <v>0</v>
      </c>
      <c r="W83"/>
      <c r="X83"/>
      <c r="Y83"/>
      <c r="Z83"/>
    </row>
    <row r="84" spans="23:26" ht="8.25" customHeight="1">
      <c r="W84"/>
      <c r="X84"/>
      <c r="Y84"/>
      <c r="Z84"/>
    </row>
    <row r="85" spans="1:26" ht="24" customHeight="1">
      <c r="A85" s="510" t="s">
        <v>15</v>
      </c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80"/>
      <c r="U85" s="26"/>
      <c r="V85" s="161"/>
      <c r="W85"/>
      <c r="X85"/>
      <c r="Y85"/>
      <c r="Z85"/>
    </row>
    <row r="86" spans="1:26" ht="22.5" customHeight="1" thickBot="1">
      <c r="A86" s="481" t="s">
        <v>0</v>
      </c>
      <c r="B86" s="476" t="s">
        <v>21</v>
      </c>
      <c r="C86" s="477" t="s">
        <v>4</v>
      </c>
      <c r="D86" s="478"/>
      <c r="E86" s="475"/>
      <c r="F86" s="472" t="s">
        <v>34</v>
      </c>
      <c r="G86" s="522" t="s">
        <v>5</v>
      </c>
      <c r="H86" s="691">
        <f>stall1</f>
        <v>0</v>
      </c>
      <c r="I86" s="692"/>
      <c r="J86" s="691">
        <f>stall2</f>
        <v>0</v>
      </c>
      <c r="K86" s="692"/>
      <c r="L86" s="691">
        <f>stall3</f>
        <v>0</v>
      </c>
      <c r="M86" s="692"/>
      <c r="N86" s="691">
        <f>stall4</f>
        <v>0</v>
      </c>
      <c r="O86" s="692"/>
      <c r="P86" s="474">
        <f>stall5</f>
        <v>0</v>
      </c>
      <c r="Q86" s="470"/>
      <c r="R86" s="465" t="s">
        <v>6</v>
      </c>
      <c r="S86" s="517" t="s">
        <v>18</v>
      </c>
      <c r="T86" s="519"/>
      <c r="U86" s="148"/>
      <c r="V86" s="162"/>
      <c r="W86"/>
      <c r="X86"/>
      <c r="Y86"/>
      <c r="Z86"/>
    </row>
    <row r="87" spans="1:27" ht="21.75" customHeight="1">
      <c r="A87" s="514"/>
      <c r="B87" s="516"/>
      <c r="C87" s="520"/>
      <c r="D87" s="508"/>
      <c r="E87" s="521"/>
      <c r="F87" s="473"/>
      <c r="G87" s="523"/>
      <c r="H87" s="693"/>
      <c r="I87" s="694"/>
      <c r="J87" s="693"/>
      <c r="K87" s="694"/>
      <c r="L87" s="693"/>
      <c r="M87" s="694"/>
      <c r="N87" s="693"/>
      <c r="O87" s="694"/>
      <c r="P87" s="471"/>
      <c r="Q87" s="464"/>
      <c r="R87" s="466"/>
      <c r="S87" s="477"/>
      <c r="T87" s="475"/>
      <c r="U87" s="91"/>
      <c r="V87" s="103"/>
      <c r="W87" s="168" t="s">
        <v>77</v>
      </c>
      <c r="X87" s="133" t="s">
        <v>4</v>
      </c>
      <c r="Y87" s="150" t="s">
        <v>78</v>
      </c>
      <c r="Z87" s="151" t="s">
        <v>76</v>
      </c>
      <c r="AA87" s="320" t="s">
        <v>105</v>
      </c>
    </row>
    <row r="88" spans="1:27" ht="25.5" customHeight="1">
      <c r="A88" s="106">
        <f aca="true" t="shared" si="4" ref="A88:C91">(A79)</f>
        <v>0</v>
      </c>
      <c r="B88" s="14">
        <f t="shared" si="4"/>
        <v>0</v>
      </c>
      <c r="C88" s="467">
        <f t="shared" si="4"/>
        <v>0</v>
      </c>
      <c r="D88" s="468"/>
      <c r="E88" s="469"/>
      <c r="F88" s="33" t="s">
        <v>35</v>
      </c>
      <c r="G88" s="22">
        <v>0</v>
      </c>
      <c r="H88" s="462">
        <v>0</v>
      </c>
      <c r="I88" s="463"/>
      <c r="J88" s="462">
        <v>0</v>
      </c>
      <c r="K88" s="463"/>
      <c r="L88" s="462">
        <v>0</v>
      </c>
      <c r="M88" s="463"/>
      <c r="N88" s="462">
        <v>0</v>
      </c>
      <c r="O88" s="463"/>
      <c r="P88" s="462">
        <v>0</v>
      </c>
      <c r="Q88" s="463"/>
      <c r="R88" s="110">
        <v>0</v>
      </c>
      <c r="S88" s="460" t="s">
        <v>7</v>
      </c>
      <c r="T88" s="461"/>
      <c r="U88" s="91"/>
      <c r="V88" s="103"/>
      <c r="W88" s="169">
        <f aca="true" t="shared" si="5" ref="W88:X91">+B88</f>
        <v>0</v>
      </c>
      <c r="X88" s="141">
        <f t="shared" si="5"/>
        <v>0</v>
      </c>
      <c r="Y88" s="75">
        <f>+teams!H125</f>
        <v>0</v>
      </c>
      <c r="Z88" s="134">
        <f>SUM(F79:O79,T79,G88:R88,G$101,G$105)</f>
        <v>0</v>
      </c>
      <c r="AA88" s="319">
        <f>+G101</f>
        <v>0</v>
      </c>
    </row>
    <row r="89" spans="1:27" ht="21" customHeight="1">
      <c r="A89" s="106">
        <f t="shared" si="4"/>
        <v>0</v>
      </c>
      <c r="B89" s="14">
        <f t="shared" si="4"/>
        <v>0</v>
      </c>
      <c r="C89" s="448">
        <f t="shared" si="4"/>
        <v>0</v>
      </c>
      <c r="D89" s="449"/>
      <c r="E89" s="413"/>
      <c r="F89" s="33" t="s">
        <v>35</v>
      </c>
      <c r="G89" s="22">
        <v>0</v>
      </c>
      <c r="H89" s="531">
        <v>0</v>
      </c>
      <c r="I89" s="532"/>
      <c r="J89" s="531">
        <v>0</v>
      </c>
      <c r="K89" s="532"/>
      <c r="L89" s="531">
        <v>0</v>
      </c>
      <c r="M89" s="532"/>
      <c r="N89" s="531">
        <v>0</v>
      </c>
      <c r="O89" s="532"/>
      <c r="P89" s="531">
        <v>0</v>
      </c>
      <c r="Q89" s="532"/>
      <c r="R89" s="22">
        <v>0</v>
      </c>
      <c r="S89" s="460" t="s">
        <v>8</v>
      </c>
      <c r="T89" s="461"/>
      <c r="U89" s="91"/>
      <c r="V89" s="103"/>
      <c r="W89" s="169">
        <f t="shared" si="5"/>
        <v>0</v>
      </c>
      <c r="X89" s="141">
        <f t="shared" si="5"/>
        <v>0</v>
      </c>
      <c r="Y89" s="75">
        <f>+teams!H125</f>
        <v>0</v>
      </c>
      <c r="Z89" s="134">
        <f>SUM(F80:O80,T80,G89:R89,I$101,I$105)</f>
        <v>0</v>
      </c>
      <c r="AA89" s="319">
        <f>+I101</f>
        <v>0</v>
      </c>
    </row>
    <row r="90" spans="1:27" ht="21" customHeight="1">
      <c r="A90" s="106">
        <f t="shared" si="4"/>
        <v>0</v>
      </c>
      <c r="B90" s="14">
        <f t="shared" si="4"/>
        <v>0</v>
      </c>
      <c r="C90" s="448">
        <f t="shared" si="4"/>
        <v>0</v>
      </c>
      <c r="D90" s="449"/>
      <c r="E90" s="413"/>
      <c r="F90" s="33" t="s">
        <v>35</v>
      </c>
      <c r="G90" s="22">
        <v>0</v>
      </c>
      <c r="H90" s="531">
        <v>0</v>
      </c>
      <c r="I90" s="532"/>
      <c r="J90" s="531">
        <v>0</v>
      </c>
      <c r="K90" s="532"/>
      <c r="L90" s="531">
        <v>0</v>
      </c>
      <c r="M90" s="532"/>
      <c r="N90" s="531">
        <v>0</v>
      </c>
      <c r="O90" s="532"/>
      <c r="P90" s="531">
        <v>0</v>
      </c>
      <c r="Q90" s="532"/>
      <c r="R90" s="22">
        <v>0</v>
      </c>
      <c r="S90" s="460" t="s">
        <v>7</v>
      </c>
      <c r="T90" s="461"/>
      <c r="U90" s="91"/>
      <c r="V90" s="103"/>
      <c r="W90" s="169">
        <f t="shared" si="5"/>
        <v>0</v>
      </c>
      <c r="X90" s="141">
        <f t="shared" si="5"/>
        <v>0</v>
      </c>
      <c r="Y90" s="75">
        <f>+teams!H125</f>
        <v>0</v>
      </c>
      <c r="Z90" s="134">
        <f>SUM(F81:O81,T81,G90:R90,K$101,K$105)</f>
        <v>0</v>
      </c>
      <c r="AA90" s="319">
        <f>+K101</f>
        <v>0</v>
      </c>
    </row>
    <row r="91" spans="1:27" ht="21" customHeight="1" thickBot="1">
      <c r="A91" s="106">
        <f t="shared" si="4"/>
        <v>0</v>
      </c>
      <c r="B91" s="14">
        <f t="shared" si="4"/>
        <v>0</v>
      </c>
      <c r="C91" s="448">
        <f t="shared" si="4"/>
        <v>0</v>
      </c>
      <c r="D91" s="449"/>
      <c r="E91" s="413"/>
      <c r="F91" s="33" t="s">
        <v>35</v>
      </c>
      <c r="G91" s="22">
        <v>0</v>
      </c>
      <c r="H91" s="531">
        <v>0</v>
      </c>
      <c r="I91" s="532"/>
      <c r="J91" s="531">
        <v>0</v>
      </c>
      <c r="K91" s="532"/>
      <c r="L91" s="531">
        <v>0</v>
      </c>
      <c r="M91" s="532"/>
      <c r="N91" s="531">
        <v>0</v>
      </c>
      <c r="O91" s="532"/>
      <c r="P91" s="531">
        <v>0</v>
      </c>
      <c r="Q91" s="532"/>
      <c r="R91" s="22">
        <v>0</v>
      </c>
      <c r="S91" s="460" t="s">
        <v>9</v>
      </c>
      <c r="T91" s="461"/>
      <c r="U91" s="91"/>
      <c r="V91" s="103"/>
      <c r="W91" s="170">
        <f t="shared" si="5"/>
        <v>0</v>
      </c>
      <c r="X91" s="152">
        <f t="shared" si="5"/>
        <v>0</v>
      </c>
      <c r="Y91" s="153">
        <f>+teams!H125</f>
        <v>0</v>
      </c>
      <c r="Z91" s="134">
        <f>SUM(F82:O82,T82,G91:R91,M$101,M$105)</f>
        <v>0</v>
      </c>
      <c r="AA91" s="319">
        <f>+M101</f>
        <v>0</v>
      </c>
    </row>
    <row r="92" spans="1:25" ht="20.25" customHeight="1">
      <c r="A92" s="484" t="s">
        <v>16</v>
      </c>
      <c r="B92" s="485"/>
      <c r="C92" s="485"/>
      <c r="D92" s="485"/>
      <c r="E92" s="486"/>
      <c r="F92" s="32"/>
      <c r="G92" s="32"/>
      <c r="H92" s="531">
        <v>0</v>
      </c>
      <c r="I92" s="532"/>
      <c r="J92" s="531">
        <v>0</v>
      </c>
      <c r="K92" s="532"/>
      <c r="L92" s="531">
        <v>0</v>
      </c>
      <c r="M92" s="532"/>
      <c r="N92" s="531">
        <v>0</v>
      </c>
      <c r="O92" s="532"/>
      <c r="P92" s="531">
        <v>0</v>
      </c>
      <c r="Q92" s="532"/>
      <c r="R92" s="32"/>
      <c r="S92" s="533" t="s">
        <v>10</v>
      </c>
      <c r="T92" s="534"/>
      <c r="U92" s="149"/>
      <c r="V92" s="163"/>
      <c r="W92"/>
      <c r="X92"/>
      <c r="Y92"/>
    </row>
    <row r="93" spans="1:25" ht="24.75" customHeight="1">
      <c r="A93" s="484" t="s">
        <v>11</v>
      </c>
      <c r="B93" s="485"/>
      <c r="C93" s="485"/>
      <c r="D93" s="485"/>
      <c r="E93" s="486"/>
      <c r="F93" s="32"/>
      <c r="G93" s="23">
        <f>SUM(G88:G91)</f>
        <v>0</v>
      </c>
      <c r="H93" s="535">
        <f>SUM(H88:H91)-MIN(H88:H91)+H92</f>
        <v>0</v>
      </c>
      <c r="I93" s="536">
        <f>SUM(I89:I92)-MIN(I89:I92)</f>
        <v>0</v>
      </c>
      <c r="J93" s="535">
        <f>SUM(J88:J91)-MIN(J88:J91)+J92</f>
        <v>0</v>
      </c>
      <c r="K93" s="536">
        <f>SUM(K89:K92)-MIN(K89:K92)</f>
        <v>0</v>
      </c>
      <c r="L93" s="535">
        <f>SUM(L88:L91)-MIN(L88:L91)+L92</f>
        <v>0</v>
      </c>
      <c r="M93" s="536">
        <f>SUM(M89:M92)-MIN(M89:M92)</f>
        <v>0</v>
      </c>
      <c r="N93" s="535">
        <f>SUM(N88:N91)-MIN(N88:N91)+N92</f>
        <v>0</v>
      </c>
      <c r="O93" s="536">
        <f>SUM(O89:O92)-MIN(O89:O92)</f>
        <v>0</v>
      </c>
      <c r="P93" s="535">
        <f>SUM(P88:P91)-MIN(P88:P91)+P92</f>
        <v>0</v>
      </c>
      <c r="Q93" s="536">
        <f>SUM(Q89:Q92)-MIN(Q89:Q92)</f>
        <v>0</v>
      </c>
      <c r="R93" s="23">
        <f>SUM(R88:R91)</f>
        <v>0</v>
      </c>
      <c r="S93" s="537">
        <f>SUM(G93:R93)</f>
        <v>0</v>
      </c>
      <c r="T93" s="538"/>
      <c r="U93" s="30"/>
      <c r="V93" s="164"/>
      <c r="W93"/>
      <c r="X93"/>
      <c r="Y93"/>
    </row>
    <row r="94" spans="1:25" ht="6.75" customHeight="1">
      <c r="A94" s="539"/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540"/>
      <c r="W94"/>
      <c r="X94"/>
      <c r="Y94"/>
    </row>
    <row r="95" spans="1:25" ht="21.75" customHeight="1">
      <c r="A95" s="541" t="s">
        <v>31</v>
      </c>
      <c r="B95" s="542"/>
      <c r="C95" s="542"/>
      <c r="D95" s="543"/>
      <c r="E95" s="2" t="s">
        <v>12</v>
      </c>
      <c r="F95" s="2" t="s">
        <v>12</v>
      </c>
      <c r="G95" s="16" t="s">
        <v>12</v>
      </c>
      <c r="H95" s="2" t="s">
        <v>12</v>
      </c>
      <c r="I95" s="16" t="s">
        <v>12</v>
      </c>
      <c r="J95" s="2" t="s">
        <v>12</v>
      </c>
      <c r="K95" s="16" t="s">
        <v>12</v>
      </c>
      <c r="L95" s="16" t="s">
        <v>12</v>
      </c>
      <c r="M95" s="16" t="s">
        <v>12</v>
      </c>
      <c r="N95" s="2" t="s">
        <v>12</v>
      </c>
      <c r="O95" s="522" t="s">
        <v>6</v>
      </c>
      <c r="P95" s="547" t="s">
        <v>29</v>
      </c>
      <c r="Q95" s="548"/>
      <c r="R95" s="19"/>
      <c r="S95" s="6"/>
      <c r="T95" s="6"/>
      <c r="U95" s="6"/>
      <c r="V95" s="162"/>
      <c r="W95"/>
      <c r="X95"/>
      <c r="Y95"/>
    </row>
    <row r="96" spans="1:25" ht="14.25" customHeight="1">
      <c r="A96" s="544"/>
      <c r="B96" s="545"/>
      <c r="C96" s="545"/>
      <c r="D96" s="546"/>
      <c r="E96" s="3">
        <f>'Work Area'!$B$10</f>
        <v>0</v>
      </c>
      <c r="F96" s="3">
        <f>'Work Area'!$C$10</f>
        <v>0</v>
      </c>
      <c r="G96" s="3">
        <f>'Work Area'!$D$10</f>
        <v>0</v>
      </c>
      <c r="H96" s="3">
        <f>'Work Area'!$E$10</f>
        <v>0</v>
      </c>
      <c r="I96" s="3">
        <f>'Work Area'!$F$10</f>
        <v>0</v>
      </c>
      <c r="J96" s="3">
        <f>'Work Area'!$G$10</f>
        <v>0</v>
      </c>
      <c r="K96" s="3">
        <v>7</v>
      </c>
      <c r="L96" s="3">
        <v>8</v>
      </c>
      <c r="M96" s="18">
        <v>9</v>
      </c>
      <c r="N96" s="3">
        <v>10</v>
      </c>
      <c r="O96" s="523"/>
      <c r="P96" s="549"/>
      <c r="Q96" s="548"/>
      <c r="R96" s="19"/>
      <c r="S96" s="6"/>
      <c r="T96" s="6"/>
      <c r="U96" s="25"/>
      <c r="V96" s="165"/>
      <c r="W96"/>
      <c r="X96"/>
      <c r="Y96"/>
    </row>
    <row r="97" spans="1:25" ht="21" customHeight="1">
      <c r="A97" s="484" t="s">
        <v>11</v>
      </c>
      <c r="B97" s="485"/>
      <c r="C97" s="485"/>
      <c r="D97" s="486"/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537">
        <f>SUM(E97:O97)</f>
        <v>0</v>
      </c>
      <c r="Q97" s="538"/>
      <c r="R97" s="20"/>
      <c r="S97" s="8"/>
      <c r="T97" s="17"/>
      <c r="U97" s="25"/>
      <c r="V97" s="165"/>
      <c r="W97"/>
      <c r="X97"/>
      <c r="Y97"/>
    </row>
    <row r="98" spans="1:25" ht="9" customHeight="1">
      <c r="A98" s="550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6"/>
      <c r="S98" s="6"/>
      <c r="T98" s="6"/>
      <c r="U98" s="552" t="s">
        <v>13</v>
      </c>
      <c r="V98" s="553"/>
      <c r="W98"/>
      <c r="X98"/>
      <c r="Y98"/>
    </row>
    <row r="99" spans="1:25" ht="15" customHeight="1">
      <c r="A99" s="541" t="s">
        <v>24</v>
      </c>
      <c r="B99" s="542"/>
      <c r="C99" s="542"/>
      <c r="D99" s="542"/>
      <c r="E99" s="542"/>
      <c r="F99" s="543"/>
      <c r="G99" s="556">
        <f>(C79)</f>
        <v>0</v>
      </c>
      <c r="H99" s="557"/>
      <c r="I99" s="560">
        <f>(C80)</f>
        <v>0</v>
      </c>
      <c r="J99" s="561"/>
      <c r="K99" s="560">
        <f>(C81)</f>
        <v>0</v>
      </c>
      <c r="L99" s="561"/>
      <c r="M99" s="560">
        <f>(C82)</f>
        <v>0</v>
      </c>
      <c r="N99" s="561"/>
      <c r="O99" s="522" t="s">
        <v>6</v>
      </c>
      <c r="P99" s="547" t="s">
        <v>23</v>
      </c>
      <c r="Q99" s="548"/>
      <c r="R99" s="8"/>
      <c r="S99" s="6"/>
      <c r="T99" s="6"/>
      <c r="U99" s="552"/>
      <c r="V99" s="553"/>
      <c r="W99"/>
      <c r="X99"/>
      <c r="Y99"/>
    </row>
    <row r="100" spans="1:25" ht="19.5" customHeight="1">
      <c r="A100" s="544"/>
      <c r="B100" s="545"/>
      <c r="C100" s="545"/>
      <c r="D100" s="545"/>
      <c r="E100" s="545"/>
      <c r="F100" s="546"/>
      <c r="G100" s="558"/>
      <c r="H100" s="559"/>
      <c r="I100" s="562"/>
      <c r="J100" s="563"/>
      <c r="K100" s="562"/>
      <c r="L100" s="563"/>
      <c r="M100" s="562"/>
      <c r="N100" s="563"/>
      <c r="O100" s="523"/>
      <c r="P100" s="549"/>
      <c r="Q100" s="548"/>
      <c r="R100" s="8"/>
      <c r="S100" s="6"/>
      <c r="T100" s="6"/>
      <c r="U100" s="554"/>
      <c r="V100" s="555"/>
      <c r="W100"/>
      <c r="X100"/>
      <c r="Y100"/>
    </row>
    <row r="101" spans="1:25" ht="21.75" customHeight="1">
      <c r="A101" s="484" t="s">
        <v>11</v>
      </c>
      <c r="B101" s="485"/>
      <c r="C101" s="485"/>
      <c r="D101" s="485"/>
      <c r="E101" s="485"/>
      <c r="F101" s="486"/>
      <c r="G101" s="564">
        <v>0</v>
      </c>
      <c r="H101" s="565"/>
      <c r="I101" s="566">
        <v>0</v>
      </c>
      <c r="J101" s="567"/>
      <c r="K101" s="566">
        <v>0</v>
      </c>
      <c r="L101" s="567"/>
      <c r="M101" s="566">
        <v>0</v>
      </c>
      <c r="N101" s="567"/>
      <c r="O101" s="15">
        <v>0</v>
      </c>
      <c r="P101" s="537">
        <f>SUM(G101:M101)-MIN(G101:M101)+O101</f>
        <v>0</v>
      </c>
      <c r="Q101" s="538"/>
      <c r="R101" s="91"/>
      <c r="S101" s="9"/>
      <c r="T101" s="8"/>
      <c r="U101" s="568" t="s">
        <v>14</v>
      </c>
      <c r="V101" s="569"/>
      <c r="W101"/>
      <c r="X101"/>
      <c r="Y101"/>
    </row>
    <row r="102" spans="1:25" ht="7.5" customHeight="1">
      <c r="A102" s="550"/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6"/>
      <c r="S102" s="6"/>
      <c r="T102" s="6"/>
      <c r="U102" s="570"/>
      <c r="V102" s="571"/>
      <c r="W102"/>
      <c r="X102"/>
      <c r="Y102"/>
    </row>
    <row r="103" spans="1:25" ht="12" customHeight="1">
      <c r="A103" s="541" t="s">
        <v>27</v>
      </c>
      <c r="B103" s="542"/>
      <c r="C103" s="542"/>
      <c r="D103" s="542"/>
      <c r="E103" s="542"/>
      <c r="F103" s="543"/>
      <c r="G103" s="556">
        <f>(C79)</f>
        <v>0</v>
      </c>
      <c r="H103" s="557"/>
      <c r="I103" s="560">
        <f>(C80)</f>
        <v>0</v>
      </c>
      <c r="J103" s="561"/>
      <c r="K103" s="560">
        <f>(C81)</f>
        <v>0</v>
      </c>
      <c r="L103" s="561"/>
      <c r="M103" s="560">
        <f>(C82)</f>
        <v>0</v>
      </c>
      <c r="N103" s="561"/>
      <c r="O103" s="522" t="s">
        <v>6</v>
      </c>
      <c r="P103" s="547" t="s">
        <v>25</v>
      </c>
      <c r="Q103" s="548"/>
      <c r="R103" s="12"/>
      <c r="S103" s="6"/>
      <c r="T103" s="6"/>
      <c r="U103" s="570"/>
      <c r="V103" s="571"/>
      <c r="W103"/>
      <c r="X103"/>
      <c r="Y103"/>
    </row>
    <row r="104" spans="1:25" ht="19.5" customHeight="1">
      <c r="A104" s="544"/>
      <c r="B104" s="545"/>
      <c r="C104" s="545"/>
      <c r="D104" s="545"/>
      <c r="E104" s="545"/>
      <c r="F104" s="546"/>
      <c r="G104" s="558"/>
      <c r="H104" s="559"/>
      <c r="I104" s="562"/>
      <c r="J104" s="563"/>
      <c r="K104" s="562"/>
      <c r="L104" s="563"/>
      <c r="M104" s="562"/>
      <c r="N104" s="563"/>
      <c r="O104" s="523"/>
      <c r="P104" s="549"/>
      <c r="Q104" s="548"/>
      <c r="R104" s="12"/>
      <c r="S104" s="6"/>
      <c r="T104" s="6"/>
      <c r="U104" s="685">
        <f>SUM(V83+S93+P97+P101+P105)</f>
        <v>0</v>
      </c>
      <c r="V104" s="686"/>
      <c r="W104"/>
      <c r="X104"/>
      <c r="Y104"/>
    </row>
    <row r="105" spans="1:25" ht="20.25" customHeight="1">
      <c r="A105" s="484" t="s">
        <v>11</v>
      </c>
      <c r="B105" s="485"/>
      <c r="C105" s="485"/>
      <c r="D105" s="485"/>
      <c r="E105" s="485"/>
      <c r="F105" s="486"/>
      <c r="G105" s="564">
        <v>0</v>
      </c>
      <c r="H105" s="565"/>
      <c r="I105" s="566">
        <v>0</v>
      </c>
      <c r="J105" s="567"/>
      <c r="K105" s="566">
        <v>0</v>
      </c>
      <c r="L105" s="567"/>
      <c r="M105" s="566">
        <v>0</v>
      </c>
      <c r="N105" s="567"/>
      <c r="O105" s="15">
        <v>0</v>
      </c>
      <c r="P105" s="537">
        <f>SUM(G105:M105)-MIN(G105:M105)+O105</f>
        <v>0</v>
      </c>
      <c r="Q105" s="538"/>
      <c r="R105" s="13"/>
      <c r="S105" s="9"/>
      <c r="T105" s="352" t="s">
        <v>156</v>
      </c>
      <c r="U105" s="687"/>
      <c r="V105" s="688"/>
      <c r="W105"/>
      <c r="X105"/>
      <c r="Y105"/>
    </row>
    <row r="106" spans="1:27" ht="14.25" customHeight="1">
      <c r="A106" s="576" t="s">
        <v>36</v>
      </c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8"/>
      <c r="W106"/>
      <c r="X106"/>
      <c r="Y106"/>
      <c r="Z106"/>
      <c r="AA106"/>
    </row>
    <row r="107" spans="1:27" ht="13.5" customHeight="1" thickBot="1">
      <c r="A107" s="582" t="s">
        <v>32</v>
      </c>
      <c r="B107" s="583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4"/>
      <c r="W107"/>
      <c r="X107"/>
      <c r="Y107"/>
      <c r="Z107"/>
      <c r="AA107"/>
    </row>
    <row r="108" spans="1:27" ht="13.5" customHeight="1" thickBot="1">
      <c r="A108" s="589"/>
      <c r="B108" s="590"/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/>
      <c r="X108"/>
      <c r="Y108"/>
      <c r="Z108"/>
      <c r="AA108"/>
    </row>
    <row r="109" spans="1:25" ht="33" customHeight="1">
      <c r="A109" s="94" t="s">
        <v>3</v>
      </c>
      <c r="B109" s="132" t="str">
        <f>+teams!D130</f>
        <v>team 24</v>
      </c>
      <c r="C109" s="95"/>
      <c r="D109" s="95"/>
      <c r="E109" s="95"/>
      <c r="F109" s="96"/>
      <c r="G109" s="97"/>
      <c r="H109" s="98" t="s">
        <v>26</v>
      </c>
      <c r="I109" s="109">
        <f>+teams!C130</f>
        <v>999</v>
      </c>
      <c r="J109" s="136"/>
      <c r="K109" s="98" t="s">
        <v>20</v>
      </c>
      <c r="L109" s="698" t="str">
        <f>+teams!A130</f>
        <v>Senior C</v>
      </c>
      <c r="M109" s="699"/>
      <c r="N109" s="137"/>
      <c r="O109" s="100" t="s">
        <v>22</v>
      </c>
      <c r="P109" s="135" t="str">
        <f>+teams!B130</f>
        <v>C</v>
      </c>
      <c r="Q109" s="101"/>
      <c r="R109" s="101"/>
      <c r="S109" s="101"/>
      <c r="T109" s="101"/>
      <c r="U109" s="101"/>
      <c r="V109" s="155"/>
      <c r="W109" s="91"/>
      <c r="X109" s="91"/>
      <c r="Y109" s="91"/>
    </row>
    <row r="110" spans="1:25" ht="23.25" customHeight="1">
      <c r="A110" s="102"/>
      <c r="B110" s="86"/>
      <c r="C110" s="86"/>
      <c r="D110" s="86"/>
      <c r="E110" s="86"/>
      <c r="F110" s="86"/>
      <c r="G110" s="86"/>
      <c r="H110" s="86"/>
      <c r="I110" s="87"/>
      <c r="J110" s="87"/>
      <c r="K110" s="88"/>
      <c r="L110" s="87"/>
      <c r="M110" s="89"/>
      <c r="N110" s="89"/>
      <c r="O110" s="90"/>
      <c r="P110" s="92"/>
      <c r="Q110" s="93"/>
      <c r="R110" s="93"/>
      <c r="S110" s="93"/>
      <c r="T110" s="93"/>
      <c r="U110" s="93"/>
      <c r="V110" s="156"/>
      <c r="W110" s="91"/>
      <c r="X110" s="91"/>
      <c r="Y110" s="91"/>
    </row>
    <row r="111" spans="1:25" ht="7.5" customHeight="1">
      <c r="A111" s="507"/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9"/>
      <c r="W111" s="91"/>
      <c r="X111" s="91"/>
      <c r="Y111" s="91"/>
    </row>
    <row r="112" spans="1:25" ht="13.5" customHeight="1">
      <c r="A112" s="510" t="s">
        <v>1</v>
      </c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2"/>
      <c r="W112" s="91"/>
      <c r="X112" s="91"/>
      <c r="Y112" s="91"/>
    </row>
    <row r="113" spans="1:25" ht="15.75" customHeight="1">
      <c r="A113" s="513" t="s">
        <v>0</v>
      </c>
      <c r="B113" s="515" t="s">
        <v>21</v>
      </c>
      <c r="C113" s="517" t="s">
        <v>4</v>
      </c>
      <c r="D113" s="518"/>
      <c r="E113" s="519"/>
      <c r="F113" s="515" t="s">
        <v>125</v>
      </c>
      <c r="H113" s="62" t="s">
        <v>61</v>
      </c>
      <c r="J113" s="62" t="s">
        <v>62</v>
      </c>
      <c r="L113" s="62" t="s">
        <v>63</v>
      </c>
      <c r="N113" s="62" t="s">
        <v>98</v>
      </c>
      <c r="P113" s="62" t="s">
        <v>99</v>
      </c>
      <c r="Q113" s="525" t="s">
        <v>86</v>
      </c>
      <c r="R113" s="526"/>
      <c r="S113" s="527"/>
      <c r="T113" s="2" t="s">
        <v>6</v>
      </c>
      <c r="U113" s="91"/>
      <c r="V113" s="157" t="s">
        <v>19</v>
      </c>
      <c r="W113" s="91"/>
      <c r="X113" s="91"/>
      <c r="Y113" s="91"/>
    </row>
    <row r="114" spans="1:25" ht="22.5" customHeight="1">
      <c r="A114" s="514"/>
      <c r="B114" s="516"/>
      <c r="C114" s="520"/>
      <c r="D114" s="508"/>
      <c r="E114" s="521"/>
      <c r="F114" s="523"/>
      <c r="H114" s="62"/>
      <c r="J114" s="62"/>
      <c r="L114" s="62"/>
      <c r="N114" s="62"/>
      <c r="P114" s="62"/>
      <c r="Q114" s="62">
        <v>1</v>
      </c>
      <c r="R114" s="62">
        <v>2</v>
      </c>
      <c r="S114" s="62">
        <v>3</v>
      </c>
      <c r="T114" s="3"/>
      <c r="U114" s="91"/>
      <c r="V114" s="158" t="s">
        <v>7</v>
      </c>
      <c r="W114" s="91"/>
      <c r="X114" s="91"/>
      <c r="Y114" s="91"/>
    </row>
    <row r="115" spans="1:25" ht="22.5" customHeight="1">
      <c r="A115" s="105">
        <f>+teams!G130</f>
        <v>0</v>
      </c>
      <c r="B115" s="4">
        <f>+teams!E130</f>
        <v>0</v>
      </c>
      <c r="C115" s="528">
        <f>+teams!I130</f>
        <v>0</v>
      </c>
      <c r="D115" s="529"/>
      <c r="E115" s="530"/>
      <c r="F115" s="110">
        <v>0</v>
      </c>
      <c r="H115" s="191">
        <v>0</v>
      </c>
      <c r="J115" s="191">
        <v>0</v>
      </c>
      <c r="L115" s="191">
        <v>0</v>
      </c>
      <c r="N115" s="191">
        <v>0</v>
      </c>
      <c r="P115" s="191">
        <v>0</v>
      </c>
      <c r="Q115" s="142"/>
      <c r="R115" s="142"/>
      <c r="S115" s="142"/>
      <c r="T115" s="110">
        <v>0</v>
      </c>
      <c r="U115" s="91"/>
      <c r="V115" s="159" t="s">
        <v>8</v>
      </c>
      <c r="W115" s="91"/>
      <c r="X115" s="91"/>
      <c r="Y115" s="91"/>
    </row>
    <row r="116" spans="1:25" ht="22.5" customHeight="1">
      <c r="A116" s="105">
        <f>+teams!G131</f>
        <v>0</v>
      </c>
      <c r="B116" s="4">
        <f>+teams!E131</f>
        <v>0</v>
      </c>
      <c r="C116" s="528">
        <f>+teams!I131</f>
        <v>0</v>
      </c>
      <c r="D116" s="529"/>
      <c r="E116" s="530"/>
      <c r="F116" s="110">
        <v>0</v>
      </c>
      <c r="H116" s="192">
        <v>0</v>
      </c>
      <c r="J116" s="192">
        <v>0</v>
      </c>
      <c r="L116" s="192">
        <v>0</v>
      </c>
      <c r="N116" s="192">
        <v>0</v>
      </c>
      <c r="P116" s="192">
        <v>0</v>
      </c>
      <c r="Q116" s="143"/>
      <c r="R116" s="143"/>
      <c r="S116" s="143"/>
      <c r="T116" s="110">
        <v>0</v>
      </c>
      <c r="U116" s="91"/>
      <c r="V116" s="159" t="s">
        <v>7</v>
      </c>
      <c r="W116" s="91"/>
      <c r="X116" s="91"/>
      <c r="Y116" s="91"/>
    </row>
    <row r="117" spans="1:25" ht="22.5" customHeight="1">
      <c r="A117" s="105">
        <f>+teams!G132</f>
        <v>0</v>
      </c>
      <c r="B117" s="4">
        <f>+teams!E132</f>
        <v>0</v>
      </c>
      <c r="C117" s="528">
        <f>+teams!I132</f>
        <v>0</v>
      </c>
      <c r="D117" s="529"/>
      <c r="E117" s="530"/>
      <c r="F117" s="110">
        <v>0</v>
      </c>
      <c r="H117" s="192">
        <v>0</v>
      </c>
      <c r="J117" s="192">
        <v>0</v>
      </c>
      <c r="L117" s="192">
        <v>0</v>
      </c>
      <c r="N117" s="192">
        <v>0</v>
      </c>
      <c r="P117" s="192">
        <v>0</v>
      </c>
      <c r="Q117" s="143"/>
      <c r="R117" s="143"/>
      <c r="S117" s="143"/>
      <c r="T117" s="110">
        <v>0</v>
      </c>
      <c r="U117" s="91"/>
      <c r="V117" s="159" t="s">
        <v>9</v>
      </c>
      <c r="W117" s="91"/>
      <c r="X117" s="91"/>
      <c r="Y117" s="91"/>
    </row>
    <row r="118" spans="1:25" ht="21.75" customHeight="1">
      <c r="A118" s="105">
        <f>+teams!G133</f>
        <v>0</v>
      </c>
      <c r="B118" s="4">
        <f>+teams!E133</f>
        <v>0</v>
      </c>
      <c r="C118" s="528">
        <f>+teams!I133</f>
        <v>0</v>
      </c>
      <c r="D118" s="529"/>
      <c r="E118" s="530"/>
      <c r="F118" s="110">
        <v>0</v>
      </c>
      <c r="H118" s="192">
        <v>0</v>
      </c>
      <c r="J118" s="192">
        <v>0</v>
      </c>
      <c r="L118" s="192">
        <v>0</v>
      </c>
      <c r="N118" s="192">
        <v>0</v>
      </c>
      <c r="P118" s="192">
        <v>0</v>
      </c>
      <c r="Q118" s="144"/>
      <c r="R118" s="144"/>
      <c r="S118" s="144"/>
      <c r="T118" s="110">
        <v>0</v>
      </c>
      <c r="U118" s="91"/>
      <c r="V118" s="159" t="s">
        <v>10</v>
      </c>
      <c r="W118" s="91"/>
      <c r="X118" s="91"/>
      <c r="Y118" s="91"/>
    </row>
    <row r="119" spans="1:25" ht="19.5" customHeight="1">
      <c r="A119" s="484" t="s">
        <v>11</v>
      </c>
      <c r="B119" s="485"/>
      <c r="C119" s="485"/>
      <c r="D119" s="485"/>
      <c r="E119" s="486"/>
      <c r="F119" s="145">
        <f>SUM(F115:F118)</f>
        <v>0</v>
      </c>
      <c r="H119" s="193">
        <f>SUM(H115:H118)-MIN(H115:H118)</f>
        <v>0</v>
      </c>
      <c r="J119" s="193">
        <f>SUM(J115:J118)-MIN(J115:J118)</f>
        <v>0</v>
      </c>
      <c r="L119" s="193">
        <f>SUM(L115:L118)-MIN(L115:L118)</f>
        <v>0</v>
      </c>
      <c r="N119" s="193">
        <f>SUM(N115:N118)-MIN(N115:N118)</f>
        <v>0</v>
      </c>
      <c r="P119" s="193">
        <f>SUM(P115:P118)-MIN(P115:P118)</f>
        <v>0</v>
      </c>
      <c r="Q119" s="112">
        <v>0</v>
      </c>
      <c r="R119" s="112">
        <f>SUM(R115:R118)</f>
        <v>0</v>
      </c>
      <c r="S119" s="112">
        <f>SUM(S115:S118)</f>
        <v>0</v>
      </c>
      <c r="T119" s="145">
        <f>SUM(T115:T118)</f>
        <v>0</v>
      </c>
      <c r="U119" s="91"/>
      <c r="V119" s="160">
        <f>SUM(F119:T119)</f>
        <v>0</v>
      </c>
      <c r="W119" s="91"/>
      <c r="X119" s="91"/>
      <c r="Y119" s="91"/>
    </row>
    <row r="120" spans="1:25" ht="12" customHeight="1">
      <c r="A120" s="488"/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489"/>
      <c r="W120" s="91"/>
      <c r="X120" s="91"/>
      <c r="Y120" s="91"/>
    </row>
    <row r="121" spans="1:25" ht="18.75" customHeight="1">
      <c r="A121" s="510" t="s">
        <v>15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80"/>
      <c r="U121" s="26"/>
      <c r="V121" s="161"/>
      <c r="W121" s="91"/>
      <c r="X121" s="91"/>
      <c r="Y121" s="91"/>
    </row>
    <row r="122" spans="1:25" ht="16.5" customHeight="1" thickBot="1">
      <c r="A122" s="481" t="s">
        <v>0</v>
      </c>
      <c r="B122" s="476" t="s">
        <v>21</v>
      </c>
      <c r="C122" s="477" t="s">
        <v>4</v>
      </c>
      <c r="D122" s="478"/>
      <c r="E122" s="475"/>
      <c r="F122" s="472" t="s">
        <v>34</v>
      </c>
      <c r="G122" s="522" t="s">
        <v>5</v>
      </c>
      <c r="H122" s="474">
        <f>stall1</f>
        <v>0</v>
      </c>
      <c r="I122" s="470"/>
      <c r="J122" s="474">
        <f>stall2</f>
        <v>0</v>
      </c>
      <c r="K122" s="470"/>
      <c r="L122" s="474">
        <f>stall3</f>
        <v>0</v>
      </c>
      <c r="M122" s="470"/>
      <c r="N122" s="474">
        <f>stall4</f>
        <v>0</v>
      </c>
      <c r="O122" s="470"/>
      <c r="P122" s="474">
        <f>stall5</f>
        <v>0</v>
      </c>
      <c r="Q122" s="470"/>
      <c r="R122" s="465" t="s">
        <v>6</v>
      </c>
      <c r="S122" s="517" t="s">
        <v>18</v>
      </c>
      <c r="T122" s="519"/>
      <c r="U122" s="148"/>
      <c r="V122" s="162"/>
      <c r="W122" s="91"/>
      <c r="X122" s="91"/>
      <c r="Y122" s="91"/>
    </row>
    <row r="123" spans="1:27" ht="16.5" customHeight="1">
      <c r="A123" s="514"/>
      <c r="B123" s="516"/>
      <c r="C123" s="520"/>
      <c r="D123" s="508"/>
      <c r="E123" s="521"/>
      <c r="F123" s="473"/>
      <c r="G123" s="523"/>
      <c r="H123" s="471"/>
      <c r="I123" s="464"/>
      <c r="J123" s="471"/>
      <c r="K123" s="464"/>
      <c r="L123" s="471"/>
      <c r="M123" s="464"/>
      <c r="N123" s="471"/>
      <c r="O123" s="464"/>
      <c r="P123" s="471"/>
      <c r="Q123" s="464"/>
      <c r="R123" s="466"/>
      <c r="S123" s="477"/>
      <c r="T123" s="475"/>
      <c r="U123" s="91"/>
      <c r="V123" s="103"/>
      <c r="W123" s="166" t="s">
        <v>77</v>
      </c>
      <c r="X123" s="133" t="s">
        <v>4</v>
      </c>
      <c r="Y123" s="150" t="s">
        <v>78</v>
      </c>
      <c r="Z123" s="151" t="s">
        <v>76</v>
      </c>
      <c r="AA123" s="320" t="s">
        <v>105</v>
      </c>
    </row>
    <row r="124" spans="1:27" ht="21" customHeight="1">
      <c r="A124" s="106">
        <f aca="true" t="shared" si="6" ref="A124:C127">(A115)</f>
        <v>0</v>
      </c>
      <c r="B124" s="14">
        <f t="shared" si="6"/>
        <v>0</v>
      </c>
      <c r="C124" s="467">
        <f t="shared" si="6"/>
        <v>0</v>
      </c>
      <c r="D124" s="468"/>
      <c r="E124" s="469"/>
      <c r="F124" s="33" t="s">
        <v>35</v>
      </c>
      <c r="G124" s="22">
        <v>0</v>
      </c>
      <c r="H124" s="462">
        <v>0</v>
      </c>
      <c r="I124" s="463"/>
      <c r="J124" s="462">
        <v>0</v>
      </c>
      <c r="K124" s="463"/>
      <c r="L124" s="462">
        <v>0</v>
      </c>
      <c r="M124" s="463"/>
      <c r="N124" s="462">
        <v>0</v>
      </c>
      <c r="O124" s="463"/>
      <c r="P124" s="462">
        <v>0</v>
      </c>
      <c r="Q124" s="463"/>
      <c r="R124" s="110">
        <v>0</v>
      </c>
      <c r="S124" s="460" t="s">
        <v>7</v>
      </c>
      <c r="T124" s="461"/>
      <c r="U124" s="91"/>
      <c r="V124" s="103"/>
      <c r="W124" s="154">
        <f>+B124</f>
        <v>0</v>
      </c>
      <c r="X124" s="141">
        <f>+C130</f>
        <v>0</v>
      </c>
      <c r="Y124" s="321">
        <f>+teams!H130</f>
        <v>0</v>
      </c>
      <c r="Z124" s="134">
        <f>SUM(F115:O115,T115,G124:R124,G$137,G$141)</f>
        <v>0</v>
      </c>
      <c r="AA124" s="319">
        <f>+G137</f>
        <v>0</v>
      </c>
    </row>
    <row r="125" spans="1:27" ht="24" customHeight="1">
      <c r="A125" s="106">
        <f t="shared" si="6"/>
        <v>0</v>
      </c>
      <c r="B125" s="14">
        <f t="shared" si="6"/>
        <v>0</v>
      </c>
      <c r="C125" s="448">
        <f t="shared" si="6"/>
        <v>0</v>
      </c>
      <c r="D125" s="449"/>
      <c r="E125" s="413"/>
      <c r="F125" s="33" t="s">
        <v>35</v>
      </c>
      <c r="G125" s="22">
        <v>0</v>
      </c>
      <c r="H125" s="531">
        <v>0</v>
      </c>
      <c r="I125" s="532"/>
      <c r="J125" s="531">
        <v>0</v>
      </c>
      <c r="K125" s="532"/>
      <c r="L125" s="531">
        <v>0</v>
      </c>
      <c r="M125" s="532"/>
      <c r="N125" s="531">
        <v>0</v>
      </c>
      <c r="O125" s="532"/>
      <c r="P125" s="531">
        <v>0</v>
      </c>
      <c r="Q125" s="532"/>
      <c r="R125" s="22">
        <v>0</v>
      </c>
      <c r="S125" s="460" t="s">
        <v>8</v>
      </c>
      <c r="T125" s="461"/>
      <c r="U125" s="91"/>
      <c r="V125" s="103"/>
      <c r="W125" s="154">
        <f>+B125</f>
        <v>0</v>
      </c>
      <c r="X125" s="141">
        <f>+C131</f>
        <v>0</v>
      </c>
      <c r="Y125" s="321">
        <f>+teams!H131</f>
        <v>0</v>
      </c>
      <c r="Z125" s="134">
        <f>SUM(F116:O116,T116,G125:R125,I$137,I$141)</f>
        <v>0</v>
      </c>
      <c r="AA125" s="319">
        <f>+I137</f>
        <v>0</v>
      </c>
    </row>
    <row r="126" spans="1:27" ht="21.75" customHeight="1">
      <c r="A126" s="106">
        <f t="shared" si="6"/>
        <v>0</v>
      </c>
      <c r="B126" s="14">
        <f t="shared" si="6"/>
        <v>0</v>
      </c>
      <c r="C126" s="448">
        <f t="shared" si="6"/>
        <v>0</v>
      </c>
      <c r="D126" s="449"/>
      <c r="E126" s="413"/>
      <c r="F126" s="33" t="s">
        <v>35</v>
      </c>
      <c r="G126" s="22">
        <v>0</v>
      </c>
      <c r="H126" s="531">
        <v>0</v>
      </c>
      <c r="I126" s="532"/>
      <c r="J126" s="531">
        <v>0</v>
      </c>
      <c r="K126" s="532"/>
      <c r="L126" s="531">
        <v>0</v>
      </c>
      <c r="M126" s="532"/>
      <c r="N126" s="531">
        <v>0</v>
      </c>
      <c r="O126" s="532"/>
      <c r="P126" s="531">
        <v>0</v>
      </c>
      <c r="Q126" s="532"/>
      <c r="R126" s="22">
        <v>0</v>
      </c>
      <c r="S126" s="460" t="s">
        <v>7</v>
      </c>
      <c r="T126" s="461"/>
      <c r="U126" s="91"/>
      <c r="V126" s="103"/>
      <c r="W126" s="154">
        <f>+B126</f>
        <v>0</v>
      </c>
      <c r="X126" s="141">
        <f>+C132</f>
        <v>0</v>
      </c>
      <c r="Y126" s="321">
        <f>+teams!H132</f>
        <v>0</v>
      </c>
      <c r="Z126" s="134">
        <f>SUM(F117:O117,T117,G126:R126,K$137,K$141)</f>
        <v>0</v>
      </c>
      <c r="AA126" s="319">
        <f>+K137</f>
        <v>0</v>
      </c>
    </row>
    <row r="127" spans="1:27" ht="23.25" customHeight="1" thickBot="1">
      <c r="A127" s="106">
        <f t="shared" si="6"/>
        <v>0</v>
      </c>
      <c r="B127" s="14">
        <f t="shared" si="6"/>
        <v>0</v>
      </c>
      <c r="C127" s="448">
        <f t="shared" si="6"/>
        <v>0</v>
      </c>
      <c r="D127" s="449"/>
      <c r="E127" s="413"/>
      <c r="F127" s="33" t="s">
        <v>35</v>
      </c>
      <c r="G127" s="22">
        <v>0</v>
      </c>
      <c r="H127" s="531">
        <v>0</v>
      </c>
      <c r="I127" s="532"/>
      <c r="J127" s="531">
        <v>0</v>
      </c>
      <c r="K127" s="532"/>
      <c r="L127" s="531">
        <v>0</v>
      </c>
      <c r="M127" s="532"/>
      <c r="N127" s="531">
        <v>0</v>
      </c>
      <c r="O127" s="532"/>
      <c r="P127" s="531">
        <v>0</v>
      </c>
      <c r="Q127" s="532"/>
      <c r="R127" s="22">
        <v>0</v>
      </c>
      <c r="S127" s="460" t="s">
        <v>9</v>
      </c>
      <c r="T127" s="461"/>
      <c r="U127" s="91"/>
      <c r="V127" s="103"/>
      <c r="W127" s="167">
        <f>+B127</f>
        <v>0</v>
      </c>
      <c r="X127" s="141">
        <f>+C133</f>
        <v>0</v>
      </c>
      <c r="Y127" s="321">
        <f>+teams!H133</f>
        <v>0</v>
      </c>
      <c r="Z127" s="134">
        <f>SUM(F118:O118,T118,G127:R127,M$137,M$141)</f>
        <v>0</v>
      </c>
      <c r="AA127" s="319">
        <f>+M137</f>
        <v>0</v>
      </c>
    </row>
    <row r="128" spans="1:25" ht="19.5" customHeight="1">
      <c r="A128" s="484" t="s">
        <v>16</v>
      </c>
      <c r="B128" s="485"/>
      <c r="C128" s="485"/>
      <c r="D128" s="485"/>
      <c r="E128" s="486"/>
      <c r="F128" s="32"/>
      <c r="G128" s="32"/>
      <c r="H128" s="531">
        <v>0</v>
      </c>
      <c r="I128" s="532"/>
      <c r="J128" s="531">
        <v>0</v>
      </c>
      <c r="K128" s="532"/>
      <c r="L128" s="531">
        <v>0</v>
      </c>
      <c r="M128" s="532"/>
      <c r="N128" s="531">
        <v>0</v>
      </c>
      <c r="O128" s="532"/>
      <c r="P128" s="531">
        <v>0</v>
      </c>
      <c r="Q128" s="532"/>
      <c r="R128" s="32"/>
      <c r="S128" s="533" t="s">
        <v>10</v>
      </c>
      <c r="T128" s="534"/>
      <c r="U128" s="149"/>
      <c r="V128" s="163"/>
      <c r="W128" s="91"/>
      <c r="X128" s="91"/>
      <c r="Y128" s="91"/>
    </row>
    <row r="129" spans="1:25" ht="25.5" customHeight="1">
      <c r="A129" s="484" t="s">
        <v>11</v>
      </c>
      <c r="B129" s="485"/>
      <c r="C129" s="485"/>
      <c r="D129" s="485"/>
      <c r="E129" s="486"/>
      <c r="F129" s="32"/>
      <c r="G129" s="23">
        <f>SUM(G124:G127)</f>
        <v>0</v>
      </c>
      <c r="H129" s="535">
        <f>SUM(H124:H127)-MIN(H124:H127)+H128</f>
        <v>0</v>
      </c>
      <c r="I129" s="536">
        <f>SUM(I125:I128)-MIN(I125:I128)</f>
        <v>0</v>
      </c>
      <c r="J129" s="535">
        <f>SUM(J124:J127)-MIN(J124:J127)+J128</f>
        <v>0</v>
      </c>
      <c r="K129" s="536">
        <f>SUM(K125:K128)-MIN(K125:K128)</f>
        <v>0</v>
      </c>
      <c r="L129" s="535">
        <f>SUM(L124:L127)-MIN(L124:L127)+L128</f>
        <v>0</v>
      </c>
      <c r="M129" s="536">
        <f>SUM(M125:M128)-MIN(M125:M128)</f>
        <v>0</v>
      </c>
      <c r="N129" s="535">
        <f>SUM(N124:N127)-MIN(N124:N127)+N128</f>
        <v>0</v>
      </c>
      <c r="O129" s="536">
        <f>SUM(O125:O128)-MIN(O125:O128)</f>
        <v>0</v>
      </c>
      <c r="P129" s="535">
        <f>SUM(P124:P127)-MIN(P124:P127)+P128</f>
        <v>0</v>
      </c>
      <c r="Q129" s="536">
        <f>SUM(Q125:Q128)-MIN(Q125:Q128)</f>
        <v>0</v>
      </c>
      <c r="R129" s="23">
        <f>SUM(R124:R127)</f>
        <v>0</v>
      </c>
      <c r="S129" s="537">
        <f>SUM(G129:R129)</f>
        <v>0</v>
      </c>
      <c r="T129" s="538"/>
      <c r="U129" s="30"/>
      <c r="V129" s="164"/>
      <c r="W129" s="91"/>
      <c r="X129" s="91"/>
      <c r="Y129" s="91"/>
    </row>
    <row r="130" spans="1:25" ht="15" customHeight="1">
      <c r="A130" s="539"/>
      <c r="B130" s="478"/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540"/>
      <c r="W130" s="91"/>
      <c r="X130" s="91"/>
      <c r="Y130" s="91"/>
    </row>
    <row r="131" spans="1:25" ht="13.5" customHeight="1">
      <c r="A131" s="541" t="s">
        <v>31</v>
      </c>
      <c r="B131" s="542"/>
      <c r="C131" s="542"/>
      <c r="D131" s="543"/>
      <c r="E131" s="2" t="s">
        <v>12</v>
      </c>
      <c r="F131" s="2" t="s">
        <v>12</v>
      </c>
      <c r="G131" s="16" t="s">
        <v>12</v>
      </c>
      <c r="H131" s="2" t="s">
        <v>12</v>
      </c>
      <c r="I131" s="16" t="s">
        <v>12</v>
      </c>
      <c r="J131" s="2" t="s">
        <v>12</v>
      </c>
      <c r="K131" s="16" t="s">
        <v>12</v>
      </c>
      <c r="L131" s="16" t="s">
        <v>12</v>
      </c>
      <c r="M131" s="16" t="s">
        <v>12</v>
      </c>
      <c r="N131" s="2" t="s">
        <v>12</v>
      </c>
      <c r="O131" s="522" t="s">
        <v>6</v>
      </c>
      <c r="P131" s="547" t="s">
        <v>29</v>
      </c>
      <c r="Q131" s="548"/>
      <c r="R131" s="19"/>
      <c r="S131" s="6"/>
      <c r="T131" s="6"/>
      <c r="U131" s="6"/>
      <c r="V131" s="162"/>
      <c r="W131" s="91"/>
      <c r="X131" s="91"/>
      <c r="Y131" s="91"/>
    </row>
    <row r="132" spans="1:25" ht="13.5" customHeight="1">
      <c r="A132" s="544"/>
      <c r="B132" s="545"/>
      <c r="C132" s="545"/>
      <c r="D132" s="546"/>
      <c r="E132" s="253">
        <f>'Work Area'!$B$10</f>
        <v>0</v>
      </c>
      <c r="F132" s="253">
        <f>'Work Area'!$C$10</f>
        <v>0</v>
      </c>
      <c r="G132" s="253">
        <f>'Work Area'!$D$10</f>
        <v>0</v>
      </c>
      <c r="H132" s="253">
        <f>'Work Area'!$E$10</f>
        <v>0</v>
      </c>
      <c r="I132" s="253">
        <f>'Work Area'!$F$10</f>
        <v>0</v>
      </c>
      <c r="J132" s="253">
        <f>'Work Area'!$G$10</f>
        <v>0</v>
      </c>
      <c r="K132" s="62">
        <v>7</v>
      </c>
      <c r="L132" s="62">
        <v>8</v>
      </c>
      <c r="M132" s="62">
        <v>9</v>
      </c>
      <c r="N132" s="62">
        <v>10</v>
      </c>
      <c r="O132" s="523"/>
      <c r="P132" s="549"/>
      <c r="Q132" s="548"/>
      <c r="R132" s="19"/>
      <c r="S132" s="6"/>
      <c r="T132" s="6"/>
      <c r="U132" s="25"/>
      <c r="V132" s="165"/>
      <c r="W132" s="91"/>
      <c r="X132" s="91"/>
      <c r="Y132" s="91"/>
    </row>
    <row r="133" spans="1:25" ht="15">
      <c r="A133" s="484" t="s">
        <v>11</v>
      </c>
      <c r="B133" s="485"/>
      <c r="C133" s="485"/>
      <c r="D133" s="486"/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537">
        <f>SUM(E133:O133)</f>
        <v>0</v>
      </c>
      <c r="Q133" s="538"/>
      <c r="R133" s="20"/>
      <c r="S133" s="8"/>
      <c r="T133" s="17"/>
      <c r="U133" s="25"/>
      <c r="V133" s="165"/>
      <c r="W133" s="91"/>
      <c r="X133" s="91"/>
      <c r="Y133" s="91"/>
    </row>
    <row r="134" spans="1:25" ht="6" customHeight="1">
      <c r="A134" s="550"/>
      <c r="B134" s="551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6"/>
      <c r="S134" s="6"/>
      <c r="T134" s="6"/>
      <c r="U134" s="552" t="s">
        <v>13</v>
      </c>
      <c r="V134" s="553"/>
      <c r="W134" s="91"/>
      <c r="X134" s="91"/>
      <c r="Y134" s="91"/>
    </row>
    <row r="135" spans="1:25" ht="26.25" customHeight="1">
      <c r="A135" s="541" t="s">
        <v>24</v>
      </c>
      <c r="B135" s="542"/>
      <c r="C135" s="542"/>
      <c r="D135" s="542"/>
      <c r="E135" s="542"/>
      <c r="F135" s="543"/>
      <c r="G135" s="556">
        <f>(C115)</f>
        <v>0</v>
      </c>
      <c r="H135" s="557"/>
      <c r="I135" s="560">
        <f>(C116)</f>
        <v>0</v>
      </c>
      <c r="J135" s="561"/>
      <c r="K135" s="560">
        <f>(C117)</f>
        <v>0</v>
      </c>
      <c r="L135" s="561"/>
      <c r="M135" s="560">
        <f>(C118)</f>
        <v>0</v>
      </c>
      <c r="N135" s="561"/>
      <c r="O135" s="522" t="s">
        <v>6</v>
      </c>
      <c r="P135" s="547" t="s">
        <v>23</v>
      </c>
      <c r="Q135" s="548"/>
      <c r="R135" s="8"/>
      <c r="S135" s="6"/>
      <c r="T135" s="6"/>
      <c r="U135" s="552"/>
      <c r="V135" s="553"/>
      <c r="W135" s="91"/>
      <c r="X135" s="91"/>
      <c r="Y135" s="91"/>
    </row>
    <row r="136" spans="1:25" ht="12.75">
      <c r="A136" s="544"/>
      <c r="B136" s="545"/>
      <c r="C136" s="545"/>
      <c r="D136" s="545"/>
      <c r="E136" s="545"/>
      <c r="F136" s="546"/>
      <c r="G136" s="558"/>
      <c r="H136" s="559"/>
      <c r="I136" s="562"/>
      <c r="J136" s="563"/>
      <c r="K136" s="562"/>
      <c r="L136" s="563"/>
      <c r="M136" s="562"/>
      <c r="N136" s="563"/>
      <c r="O136" s="523"/>
      <c r="P136" s="549"/>
      <c r="Q136" s="548"/>
      <c r="R136" s="8"/>
      <c r="S136" s="6"/>
      <c r="T136" s="6"/>
      <c r="U136" s="554"/>
      <c r="V136" s="555"/>
      <c r="W136" s="91"/>
      <c r="X136" s="91"/>
      <c r="Y136" s="91"/>
    </row>
    <row r="137" spans="1:25" ht="18" customHeight="1">
      <c r="A137" s="598" t="s">
        <v>11</v>
      </c>
      <c r="B137" s="599"/>
      <c r="C137" s="599"/>
      <c r="D137" s="599"/>
      <c r="E137" s="599"/>
      <c r="F137" s="600"/>
      <c r="G137" s="564">
        <v>0</v>
      </c>
      <c r="H137" s="565"/>
      <c r="I137" s="564">
        <v>0</v>
      </c>
      <c r="J137" s="565"/>
      <c r="K137" s="564">
        <v>0</v>
      </c>
      <c r="L137" s="565"/>
      <c r="M137" s="564">
        <v>0</v>
      </c>
      <c r="N137" s="565"/>
      <c r="O137" s="146">
        <v>0</v>
      </c>
      <c r="P137" s="537">
        <f>SUM(G137:M137)-MIN(G137:M137)+O137</f>
        <v>0</v>
      </c>
      <c r="Q137" s="538"/>
      <c r="R137" s="91"/>
      <c r="S137" s="9"/>
      <c r="T137" s="8"/>
      <c r="U137" s="568" t="s">
        <v>14</v>
      </c>
      <c r="V137" s="569"/>
      <c r="W137" s="91"/>
      <c r="X137" s="91"/>
      <c r="Y137" s="91"/>
    </row>
    <row r="138" spans="1:25" ht="7.5" customHeight="1">
      <c r="A138" s="607"/>
      <c r="B138" s="608"/>
      <c r="C138" s="608"/>
      <c r="D138" s="608"/>
      <c r="E138" s="608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  <c r="P138" s="608"/>
      <c r="Q138" s="608"/>
      <c r="R138" s="6"/>
      <c r="S138" s="6"/>
      <c r="T138" s="6"/>
      <c r="U138" s="570"/>
      <c r="V138" s="571"/>
      <c r="W138" s="91"/>
      <c r="X138" s="91"/>
      <c r="Y138" s="91"/>
    </row>
    <row r="139" spans="1:25" ht="18.75" customHeight="1">
      <c r="A139" s="609" t="s">
        <v>27</v>
      </c>
      <c r="B139" s="610"/>
      <c r="C139" s="610"/>
      <c r="D139" s="610"/>
      <c r="E139" s="610"/>
      <c r="F139" s="611"/>
      <c r="G139" s="556">
        <f>(C115)</f>
        <v>0</v>
      </c>
      <c r="H139" s="557"/>
      <c r="I139" s="560">
        <f>(C116)</f>
        <v>0</v>
      </c>
      <c r="J139" s="561"/>
      <c r="K139" s="560">
        <f>(C117)</f>
        <v>0</v>
      </c>
      <c r="L139" s="561"/>
      <c r="M139" s="560">
        <f>(C118)</f>
        <v>0</v>
      </c>
      <c r="N139" s="561"/>
      <c r="O139" s="623" t="s">
        <v>6</v>
      </c>
      <c r="P139" s="591" t="s">
        <v>25</v>
      </c>
      <c r="Q139" s="592"/>
      <c r="R139" s="12"/>
      <c r="S139" s="6"/>
      <c r="T139" s="6"/>
      <c r="U139" s="570"/>
      <c r="V139" s="571"/>
      <c r="W139" s="91"/>
      <c r="X139" s="91"/>
      <c r="Y139" s="91"/>
    </row>
    <row r="140" spans="1:25" ht="12.75" customHeight="1">
      <c r="A140" s="612"/>
      <c r="B140" s="613"/>
      <c r="C140" s="613"/>
      <c r="D140" s="613"/>
      <c r="E140" s="613"/>
      <c r="F140" s="614"/>
      <c r="G140" s="558"/>
      <c r="H140" s="559"/>
      <c r="I140" s="562"/>
      <c r="J140" s="563"/>
      <c r="K140" s="562"/>
      <c r="L140" s="563"/>
      <c r="M140" s="562"/>
      <c r="N140" s="563"/>
      <c r="O140" s="624"/>
      <c r="P140" s="593"/>
      <c r="Q140" s="592"/>
      <c r="R140" s="12"/>
      <c r="S140" s="6"/>
      <c r="T140" s="6"/>
      <c r="U140" s="685">
        <f>SUM(V119+S129+P133+P137+P141)</f>
        <v>0</v>
      </c>
      <c r="V140" s="686"/>
      <c r="W140" s="91"/>
      <c r="X140" s="91"/>
      <c r="Y140" s="91"/>
    </row>
    <row r="141" spans="1:25" ht="22.5" customHeight="1">
      <c r="A141" s="598" t="s">
        <v>11</v>
      </c>
      <c r="B141" s="599"/>
      <c r="C141" s="599"/>
      <c r="D141" s="599"/>
      <c r="E141" s="599"/>
      <c r="F141" s="600"/>
      <c r="G141" s="564">
        <v>0</v>
      </c>
      <c r="H141" s="565"/>
      <c r="I141" s="564">
        <v>0</v>
      </c>
      <c r="J141" s="565"/>
      <c r="K141" s="564">
        <v>0</v>
      </c>
      <c r="L141" s="565"/>
      <c r="M141" s="564">
        <v>0</v>
      </c>
      <c r="N141" s="565"/>
      <c r="O141" s="146">
        <v>0</v>
      </c>
      <c r="P141" s="537">
        <f>SUM(G141:M141)-MIN(G141:M141)+O141</f>
        <v>0</v>
      </c>
      <c r="Q141" s="538"/>
      <c r="R141" s="13"/>
      <c r="S141" s="9"/>
      <c r="T141" s="352" t="s">
        <v>156</v>
      </c>
      <c r="U141" s="687"/>
      <c r="V141" s="688"/>
      <c r="W141" s="91"/>
      <c r="X141" s="91"/>
      <c r="Y141" s="91"/>
    </row>
    <row r="142" spans="1:25" ht="13.5" customHeight="1">
      <c r="A142" s="576" t="s">
        <v>36</v>
      </c>
      <c r="B142" s="577"/>
      <c r="C142" s="577"/>
      <c r="D142" s="577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8"/>
      <c r="W142"/>
      <c r="X142"/>
      <c r="Y142"/>
    </row>
    <row r="143" spans="1:25" ht="14.25" customHeight="1" thickBot="1">
      <c r="A143" s="582" t="s">
        <v>32</v>
      </c>
      <c r="B143" s="583"/>
      <c r="C143" s="583"/>
      <c r="D143" s="583"/>
      <c r="E143" s="583"/>
      <c r="F143" s="583"/>
      <c r="G143" s="583"/>
      <c r="H143" s="583"/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4"/>
      <c r="W143"/>
      <c r="X143"/>
      <c r="Y143"/>
    </row>
    <row r="144" spans="1:25" ht="13.5" customHeight="1">
      <c r="A144" s="589"/>
      <c r="B144" s="590"/>
      <c r="C144" s="590"/>
      <c r="D144" s="590"/>
      <c r="E144" s="590"/>
      <c r="F144" s="590"/>
      <c r="G144" s="590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  <c r="T144" s="590"/>
      <c r="U144" s="590"/>
      <c r="V144" s="590"/>
      <c r="W144"/>
      <c r="X144"/>
      <c r="Y144"/>
    </row>
    <row r="145" spans="1:2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3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21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4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4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21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4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21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4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21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4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21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4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21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4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21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4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1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21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</sheetData>
  <mergeCells count="435">
    <mergeCell ref="A144:V144"/>
    <mergeCell ref="M141:N141"/>
    <mergeCell ref="P141:Q141"/>
    <mergeCell ref="A142:V142"/>
    <mergeCell ref="A143:V143"/>
    <mergeCell ref="A141:F141"/>
    <mergeCell ref="G141:H141"/>
    <mergeCell ref="I141:J141"/>
    <mergeCell ref="K141:L141"/>
    <mergeCell ref="U137:V139"/>
    <mergeCell ref="A138:Q138"/>
    <mergeCell ref="A139:F140"/>
    <mergeCell ref="G139:H140"/>
    <mergeCell ref="I139:J140"/>
    <mergeCell ref="K139:L140"/>
    <mergeCell ref="M139:N140"/>
    <mergeCell ref="O139:O140"/>
    <mergeCell ref="P139:Q140"/>
    <mergeCell ref="U140:V141"/>
    <mergeCell ref="P135:Q136"/>
    <mergeCell ref="A137:F137"/>
    <mergeCell ref="G137:H137"/>
    <mergeCell ref="I137:J137"/>
    <mergeCell ref="K137:L137"/>
    <mergeCell ref="M137:N137"/>
    <mergeCell ref="P137:Q137"/>
    <mergeCell ref="A133:D133"/>
    <mergeCell ref="P133:Q133"/>
    <mergeCell ref="A134:Q134"/>
    <mergeCell ref="U134:V136"/>
    <mergeCell ref="A135:F136"/>
    <mergeCell ref="G135:H136"/>
    <mergeCell ref="I135:J136"/>
    <mergeCell ref="K135:L136"/>
    <mergeCell ref="M135:N136"/>
    <mergeCell ref="O135:O136"/>
    <mergeCell ref="A130:V130"/>
    <mergeCell ref="A131:D132"/>
    <mergeCell ref="O131:O132"/>
    <mergeCell ref="P131:Q132"/>
    <mergeCell ref="N128:O128"/>
    <mergeCell ref="P128:Q128"/>
    <mergeCell ref="S128:T128"/>
    <mergeCell ref="A129:E129"/>
    <mergeCell ref="H129:I129"/>
    <mergeCell ref="J129:K129"/>
    <mergeCell ref="L129:M129"/>
    <mergeCell ref="N129:O129"/>
    <mergeCell ref="P129:Q129"/>
    <mergeCell ref="S129:T129"/>
    <mergeCell ref="A128:E128"/>
    <mergeCell ref="H128:I128"/>
    <mergeCell ref="J128:K128"/>
    <mergeCell ref="L128:M128"/>
    <mergeCell ref="N126:O126"/>
    <mergeCell ref="P126:Q126"/>
    <mergeCell ref="S126:T126"/>
    <mergeCell ref="C127:E127"/>
    <mergeCell ref="H127:I127"/>
    <mergeCell ref="J127:K127"/>
    <mergeCell ref="L127:M127"/>
    <mergeCell ref="N127:O127"/>
    <mergeCell ref="P127:Q127"/>
    <mergeCell ref="S127:T127"/>
    <mergeCell ref="C126:E126"/>
    <mergeCell ref="H126:I126"/>
    <mergeCell ref="J126:K126"/>
    <mergeCell ref="L126:M126"/>
    <mergeCell ref="N124:O124"/>
    <mergeCell ref="P124:Q124"/>
    <mergeCell ref="S124:T124"/>
    <mergeCell ref="C125:E125"/>
    <mergeCell ref="H125:I125"/>
    <mergeCell ref="J125:K125"/>
    <mergeCell ref="L125:M125"/>
    <mergeCell ref="N125:O125"/>
    <mergeCell ref="P125:Q125"/>
    <mergeCell ref="S125:T125"/>
    <mergeCell ref="C124:E124"/>
    <mergeCell ref="H124:I124"/>
    <mergeCell ref="J124:K124"/>
    <mergeCell ref="L124:M124"/>
    <mergeCell ref="N122:O123"/>
    <mergeCell ref="P122:Q123"/>
    <mergeCell ref="R122:R123"/>
    <mergeCell ref="S122:T123"/>
    <mergeCell ref="A120:V120"/>
    <mergeCell ref="A121:T121"/>
    <mergeCell ref="A122:A123"/>
    <mergeCell ref="B122:B123"/>
    <mergeCell ref="C122:E123"/>
    <mergeCell ref="F122:F123"/>
    <mergeCell ref="G122:G123"/>
    <mergeCell ref="H122:I123"/>
    <mergeCell ref="J122:K123"/>
    <mergeCell ref="L122:M123"/>
    <mergeCell ref="A119:E119"/>
    <mergeCell ref="C118:E118"/>
    <mergeCell ref="C117:E117"/>
    <mergeCell ref="C116:E116"/>
    <mergeCell ref="C115:E115"/>
    <mergeCell ref="Q113:S113"/>
    <mergeCell ref="A113:A114"/>
    <mergeCell ref="B113:B114"/>
    <mergeCell ref="C113:E114"/>
    <mergeCell ref="F113:F114"/>
    <mergeCell ref="A108:V108"/>
    <mergeCell ref="L109:M109"/>
    <mergeCell ref="A111:V111"/>
    <mergeCell ref="A112:V112"/>
    <mergeCell ref="A106:V106"/>
    <mergeCell ref="A107:V107"/>
    <mergeCell ref="A105:F105"/>
    <mergeCell ref="G105:H105"/>
    <mergeCell ref="I105:J105"/>
    <mergeCell ref="K105:L105"/>
    <mergeCell ref="P103:Q104"/>
    <mergeCell ref="U104:V105"/>
    <mergeCell ref="M105:N105"/>
    <mergeCell ref="P105:Q105"/>
    <mergeCell ref="M101:N101"/>
    <mergeCell ref="P101:Q101"/>
    <mergeCell ref="U101:V103"/>
    <mergeCell ref="A102:Q102"/>
    <mergeCell ref="A103:F104"/>
    <mergeCell ref="G103:H104"/>
    <mergeCell ref="I103:J104"/>
    <mergeCell ref="K103:L104"/>
    <mergeCell ref="M103:N104"/>
    <mergeCell ref="O103:O104"/>
    <mergeCell ref="A101:F101"/>
    <mergeCell ref="G101:H101"/>
    <mergeCell ref="I101:J101"/>
    <mergeCell ref="K101:L101"/>
    <mergeCell ref="A98:Q98"/>
    <mergeCell ref="U98:V100"/>
    <mergeCell ref="A99:F100"/>
    <mergeCell ref="G99:H100"/>
    <mergeCell ref="I99:J100"/>
    <mergeCell ref="K99:L100"/>
    <mergeCell ref="M99:N100"/>
    <mergeCell ref="O99:O100"/>
    <mergeCell ref="P99:Q100"/>
    <mergeCell ref="A95:D96"/>
    <mergeCell ref="O95:O96"/>
    <mergeCell ref="P95:Q96"/>
    <mergeCell ref="A97:D97"/>
    <mergeCell ref="P97:Q97"/>
    <mergeCell ref="N93:O93"/>
    <mergeCell ref="P93:Q93"/>
    <mergeCell ref="S93:T93"/>
    <mergeCell ref="A94:V94"/>
    <mergeCell ref="A93:E93"/>
    <mergeCell ref="H93:I93"/>
    <mergeCell ref="J93:K93"/>
    <mergeCell ref="L93:M93"/>
    <mergeCell ref="N91:O91"/>
    <mergeCell ref="P91:Q91"/>
    <mergeCell ref="S91:T91"/>
    <mergeCell ref="A92:E92"/>
    <mergeCell ref="H92:I92"/>
    <mergeCell ref="J92:K92"/>
    <mergeCell ref="L92:M92"/>
    <mergeCell ref="N92:O92"/>
    <mergeCell ref="P92:Q92"/>
    <mergeCell ref="S92:T92"/>
    <mergeCell ref="C91:E91"/>
    <mergeCell ref="H91:I91"/>
    <mergeCell ref="J91:K91"/>
    <mergeCell ref="L91:M91"/>
    <mergeCell ref="N89:O89"/>
    <mergeCell ref="P89:Q89"/>
    <mergeCell ref="S89:T89"/>
    <mergeCell ref="C90:E90"/>
    <mergeCell ref="H90:I90"/>
    <mergeCell ref="J90:K90"/>
    <mergeCell ref="L90:M90"/>
    <mergeCell ref="N90:O90"/>
    <mergeCell ref="P90:Q90"/>
    <mergeCell ref="S90:T90"/>
    <mergeCell ref="C89:E89"/>
    <mergeCell ref="H89:I89"/>
    <mergeCell ref="J89:K89"/>
    <mergeCell ref="L89:M89"/>
    <mergeCell ref="P86:Q87"/>
    <mergeCell ref="R86:R87"/>
    <mergeCell ref="S86:T87"/>
    <mergeCell ref="C88:E88"/>
    <mergeCell ref="H88:I88"/>
    <mergeCell ref="J88:K88"/>
    <mergeCell ref="L88:M88"/>
    <mergeCell ref="N88:O88"/>
    <mergeCell ref="P88:Q88"/>
    <mergeCell ref="S88:T88"/>
    <mergeCell ref="A85:T85"/>
    <mergeCell ref="A86:A87"/>
    <mergeCell ref="B86:B87"/>
    <mergeCell ref="C86:E87"/>
    <mergeCell ref="F86:F87"/>
    <mergeCell ref="G86:G87"/>
    <mergeCell ref="H86:I87"/>
    <mergeCell ref="J86:K87"/>
    <mergeCell ref="L86:M87"/>
    <mergeCell ref="N86:O87"/>
    <mergeCell ref="A83:E83"/>
    <mergeCell ref="C82:E82"/>
    <mergeCell ref="C81:E81"/>
    <mergeCell ref="C80:E80"/>
    <mergeCell ref="C79:E79"/>
    <mergeCell ref="Q77:S77"/>
    <mergeCell ref="A77:A78"/>
    <mergeCell ref="B77:B78"/>
    <mergeCell ref="C77:E78"/>
    <mergeCell ref="F77:F78"/>
    <mergeCell ref="A75:V75"/>
    <mergeCell ref="A76:V76"/>
    <mergeCell ref="M69:N69"/>
    <mergeCell ref="P69:Q69"/>
    <mergeCell ref="A70:V70"/>
    <mergeCell ref="A71:V71"/>
    <mergeCell ref="A69:F69"/>
    <mergeCell ref="G69:H69"/>
    <mergeCell ref="A72:V72"/>
    <mergeCell ref="I69:J69"/>
    <mergeCell ref="U68:V69"/>
    <mergeCell ref="A36:V36"/>
    <mergeCell ref="L73:M73"/>
    <mergeCell ref="M65:N65"/>
    <mergeCell ref="P65:Q65"/>
    <mergeCell ref="U65:V67"/>
    <mergeCell ref="A66:Q66"/>
    <mergeCell ref="A67:F68"/>
    <mergeCell ref="G67:H68"/>
    <mergeCell ref="K67:L68"/>
    <mergeCell ref="M67:N68"/>
    <mergeCell ref="O67:O68"/>
    <mergeCell ref="P67:Q68"/>
    <mergeCell ref="K69:L69"/>
    <mergeCell ref="I65:J65"/>
    <mergeCell ref="K65:L65"/>
    <mergeCell ref="A61:D61"/>
    <mergeCell ref="P61:Q61"/>
    <mergeCell ref="A62:Q62"/>
    <mergeCell ref="P63:Q64"/>
    <mergeCell ref="I67:J68"/>
    <mergeCell ref="U62:V64"/>
    <mergeCell ref="A63:F64"/>
    <mergeCell ref="G63:H64"/>
    <mergeCell ref="I63:J64"/>
    <mergeCell ref="K63:L64"/>
    <mergeCell ref="M63:N64"/>
    <mergeCell ref="O63:O64"/>
    <mergeCell ref="A65:F65"/>
    <mergeCell ref="G65:H65"/>
    <mergeCell ref="A58:V58"/>
    <mergeCell ref="A59:D60"/>
    <mergeCell ref="O59:O60"/>
    <mergeCell ref="P59:Q60"/>
    <mergeCell ref="N56:O56"/>
    <mergeCell ref="P56:Q56"/>
    <mergeCell ref="S56:T56"/>
    <mergeCell ref="A57:E57"/>
    <mergeCell ref="H57:I57"/>
    <mergeCell ref="J57:K57"/>
    <mergeCell ref="L57:M57"/>
    <mergeCell ref="N57:O57"/>
    <mergeCell ref="P57:Q57"/>
    <mergeCell ref="S57:T57"/>
    <mergeCell ref="A56:E56"/>
    <mergeCell ref="H56:I56"/>
    <mergeCell ref="J56:K56"/>
    <mergeCell ref="L56:M56"/>
    <mergeCell ref="N54:O54"/>
    <mergeCell ref="P54:Q54"/>
    <mergeCell ref="S54:T54"/>
    <mergeCell ref="C55:E55"/>
    <mergeCell ref="H55:I55"/>
    <mergeCell ref="J55:K55"/>
    <mergeCell ref="L55:M55"/>
    <mergeCell ref="N55:O55"/>
    <mergeCell ref="P55:Q55"/>
    <mergeCell ref="S55:T55"/>
    <mergeCell ref="C54:E54"/>
    <mergeCell ref="H54:I54"/>
    <mergeCell ref="J54:K54"/>
    <mergeCell ref="L54:M54"/>
    <mergeCell ref="N52:O52"/>
    <mergeCell ref="P52:Q52"/>
    <mergeCell ref="S52:T52"/>
    <mergeCell ref="C53:E53"/>
    <mergeCell ref="H53:I53"/>
    <mergeCell ref="J53:K53"/>
    <mergeCell ref="L53:M53"/>
    <mergeCell ref="N53:O53"/>
    <mergeCell ref="P53:Q53"/>
    <mergeCell ref="S53:T53"/>
    <mergeCell ref="C52:E52"/>
    <mergeCell ref="H52:I52"/>
    <mergeCell ref="J52:K52"/>
    <mergeCell ref="L52:M52"/>
    <mergeCell ref="N50:O51"/>
    <mergeCell ref="P50:Q51"/>
    <mergeCell ref="R50:R51"/>
    <mergeCell ref="S50:T51"/>
    <mergeCell ref="A48:V48"/>
    <mergeCell ref="A49:T49"/>
    <mergeCell ref="A50:A51"/>
    <mergeCell ref="B50:B51"/>
    <mergeCell ref="C50:E51"/>
    <mergeCell ref="F50:F51"/>
    <mergeCell ref="G50:G51"/>
    <mergeCell ref="H50:I51"/>
    <mergeCell ref="J50:K51"/>
    <mergeCell ref="L50:M51"/>
    <mergeCell ref="A47:E47"/>
    <mergeCell ref="C46:E46"/>
    <mergeCell ref="C45:E45"/>
    <mergeCell ref="C44:E44"/>
    <mergeCell ref="C43:E43"/>
    <mergeCell ref="Q41:S41"/>
    <mergeCell ref="A41:A42"/>
    <mergeCell ref="B41:B42"/>
    <mergeCell ref="C41:E42"/>
    <mergeCell ref="F41:F42"/>
    <mergeCell ref="L37:M37"/>
    <mergeCell ref="A39:V39"/>
    <mergeCell ref="A40:V40"/>
    <mergeCell ref="M33:N33"/>
    <mergeCell ref="P33:Q33"/>
    <mergeCell ref="A34:V34"/>
    <mergeCell ref="A35:V35"/>
    <mergeCell ref="A33:F33"/>
    <mergeCell ref="G33:H33"/>
    <mergeCell ref="I33:J33"/>
    <mergeCell ref="A30:Q30"/>
    <mergeCell ref="A31:F32"/>
    <mergeCell ref="G31:H32"/>
    <mergeCell ref="I31:J32"/>
    <mergeCell ref="K31:L32"/>
    <mergeCell ref="M31:N32"/>
    <mergeCell ref="O31:O32"/>
    <mergeCell ref="P31:Q32"/>
    <mergeCell ref="U32:V33"/>
    <mergeCell ref="P27:Q28"/>
    <mergeCell ref="A29:F29"/>
    <mergeCell ref="G29:H29"/>
    <mergeCell ref="I29:J29"/>
    <mergeCell ref="K29:L29"/>
    <mergeCell ref="M29:N29"/>
    <mergeCell ref="P29:Q29"/>
    <mergeCell ref="K33:L33"/>
    <mergeCell ref="U29:V31"/>
    <mergeCell ref="A25:D25"/>
    <mergeCell ref="P25:Q25"/>
    <mergeCell ref="A26:Q26"/>
    <mergeCell ref="U26:V28"/>
    <mergeCell ref="A27:F28"/>
    <mergeCell ref="G27:H28"/>
    <mergeCell ref="I27:J28"/>
    <mergeCell ref="K27:L28"/>
    <mergeCell ref="M27:N28"/>
    <mergeCell ref="O27:O28"/>
    <mergeCell ref="A22:V22"/>
    <mergeCell ref="A23:D24"/>
    <mergeCell ref="O23:O24"/>
    <mergeCell ref="P23:Q24"/>
    <mergeCell ref="N20:O20"/>
    <mergeCell ref="P20:Q20"/>
    <mergeCell ref="S20:T20"/>
    <mergeCell ref="A21:E21"/>
    <mergeCell ref="H21:I21"/>
    <mergeCell ref="J21:K21"/>
    <mergeCell ref="L21:M21"/>
    <mergeCell ref="N21:O21"/>
    <mergeCell ref="P21:Q21"/>
    <mergeCell ref="S21:T21"/>
    <mergeCell ref="A20:E20"/>
    <mergeCell ref="H20:I20"/>
    <mergeCell ref="J20:K20"/>
    <mergeCell ref="L20:M20"/>
    <mergeCell ref="N18:O18"/>
    <mergeCell ref="P18:Q18"/>
    <mergeCell ref="S18:T18"/>
    <mergeCell ref="C19:E19"/>
    <mergeCell ref="H19:I19"/>
    <mergeCell ref="J19:K19"/>
    <mergeCell ref="L19:M19"/>
    <mergeCell ref="N19:O19"/>
    <mergeCell ref="P19:Q19"/>
    <mergeCell ref="S19:T19"/>
    <mergeCell ref="C18:E18"/>
    <mergeCell ref="H18:I18"/>
    <mergeCell ref="J18:K18"/>
    <mergeCell ref="L18:M18"/>
    <mergeCell ref="N16:O16"/>
    <mergeCell ref="P16:Q16"/>
    <mergeCell ref="S16:T16"/>
    <mergeCell ref="C17:E17"/>
    <mergeCell ref="H17:I17"/>
    <mergeCell ref="J17:K17"/>
    <mergeCell ref="L17:M17"/>
    <mergeCell ref="N17:O17"/>
    <mergeCell ref="P17:Q17"/>
    <mergeCell ref="S17:T17"/>
    <mergeCell ref="C16:E16"/>
    <mergeCell ref="H16:I16"/>
    <mergeCell ref="J16:K16"/>
    <mergeCell ref="L16:M16"/>
    <mergeCell ref="N14:O15"/>
    <mergeCell ref="P14:Q15"/>
    <mergeCell ref="R14:R15"/>
    <mergeCell ref="S14:T15"/>
    <mergeCell ref="A12:V12"/>
    <mergeCell ref="A13:T13"/>
    <mergeCell ref="A14:A15"/>
    <mergeCell ref="B14:B15"/>
    <mergeCell ref="C14:E15"/>
    <mergeCell ref="F14:F15"/>
    <mergeCell ref="G14:G15"/>
    <mergeCell ref="H14:I15"/>
    <mergeCell ref="J14:K15"/>
    <mergeCell ref="L14:M15"/>
    <mergeCell ref="A11:E11"/>
    <mergeCell ref="C10:E10"/>
    <mergeCell ref="C9:E9"/>
    <mergeCell ref="C8:E8"/>
    <mergeCell ref="Q5:S5"/>
    <mergeCell ref="C7:E7"/>
    <mergeCell ref="L1:M1"/>
    <mergeCell ref="A3:V3"/>
    <mergeCell ref="A4:V4"/>
    <mergeCell ref="A5:A6"/>
    <mergeCell ref="B5:B6"/>
    <mergeCell ref="C5:E6"/>
    <mergeCell ref="F5:F6"/>
  </mergeCells>
  <conditionalFormatting sqref="Y16:Y19 Y88:Y91 Y52:Y55 Y124:Y127">
    <cfRule type="cellIs" priority="1" dxfId="1" operator="equal" stopIfTrue="1">
      <formula>"Sr D"</formula>
    </cfRule>
  </conditionalFormatting>
  <printOptions/>
  <pageMargins left="0.39" right="0.5" top="0.59" bottom="0.58" header="0.38" footer="0.5"/>
  <pageSetup horizontalDpi="300" verticalDpi="300" orientation="landscape" scale="75" r:id="rId1"/>
  <rowBreaks count="3" manualBreakCount="3">
    <brk id="36" max="21" man="1"/>
    <brk id="72" max="255" man="1"/>
    <brk id="108" max="255" man="1"/>
  </rowBreaks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L238"/>
  <sheetViews>
    <sheetView zoomScale="75" zoomScaleNormal="75" workbookViewId="0" topLeftCell="A4">
      <pane ySplit="1" topLeftCell="BM5" activePane="bottomLeft" state="frozen"/>
      <selection pane="topLeft" activeCell="A4" sqref="A4"/>
      <selection pane="bottomLeft" activeCell="E115" sqref="E115:E123"/>
    </sheetView>
  </sheetViews>
  <sheetFormatPr defaultColWidth="9.140625" defaultRowHeight="12.75"/>
  <cols>
    <col min="1" max="1" width="9.140625" style="178" customWidth="1"/>
    <col min="2" max="2" width="7.28125" style="179" bestFit="1" customWidth="1"/>
    <col min="3" max="3" width="9.28125" style="179" customWidth="1"/>
    <col min="4" max="4" width="26.421875" style="178" customWidth="1"/>
    <col min="5" max="5" width="9.7109375" style="365" customWidth="1"/>
    <col min="6" max="8" width="9.140625" style="179" customWidth="1"/>
    <col min="9" max="9" width="30.140625" style="178" customWidth="1"/>
    <col min="10" max="10" width="9.140625" style="178" customWidth="1"/>
    <col min="11" max="11" width="29.00390625" style="178" bestFit="1" customWidth="1"/>
    <col min="12" max="15" width="9.140625" style="178" customWidth="1"/>
    <col min="16" max="16" width="11.140625" style="178" customWidth="1"/>
    <col min="17" max="19" width="9.140625" style="178" customWidth="1"/>
    <col min="20" max="20" width="27.00390625" style="178" bestFit="1" customWidth="1"/>
    <col min="21" max="26" width="9.140625" style="178" customWidth="1"/>
    <col min="27" max="27" width="9.140625" style="116" customWidth="1"/>
    <col min="28" max="28" width="22.421875" style="116" customWidth="1"/>
    <col min="29" max="30" width="9.140625" style="116" customWidth="1"/>
    <col min="31" max="31" width="14.8515625" style="116" customWidth="1"/>
    <col min="32" max="32" width="27.7109375" style="178" customWidth="1"/>
    <col min="33" max="16384" width="9.140625" style="178" customWidth="1"/>
  </cols>
  <sheetData>
    <row r="2" spans="5:8" ht="15">
      <c r="E2" s="355"/>
      <c r="H2" s="179" t="s">
        <v>97</v>
      </c>
    </row>
    <row r="3" spans="5:12" ht="15" thickBot="1">
      <c r="E3" s="355"/>
      <c r="H3" s="179" t="s">
        <v>102</v>
      </c>
      <c r="K3" s="705"/>
      <c r="L3" s="705"/>
    </row>
    <row r="4" spans="1:27" ht="27.75" thickBot="1">
      <c r="A4" s="202" t="s">
        <v>20</v>
      </c>
      <c r="B4" s="201" t="s">
        <v>22</v>
      </c>
      <c r="C4" s="197" t="s">
        <v>28</v>
      </c>
      <c r="D4" s="203" t="s">
        <v>79</v>
      </c>
      <c r="E4" s="356" t="s">
        <v>70</v>
      </c>
      <c r="F4" s="207" t="s">
        <v>82</v>
      </c>
      <c r="G4" s="207" t="s">
        <v>0</v>
      </c>
      <c r="H4" s="207" t="s">
        <v>83</v>
      </c>
      <c r="I4" s="198" t="s">
        <v>84</v>
      </c>
      <c r="J4" s="199" t="s">
        <v>77</v>
      </c>
      <c r="K4" s="198" t="s">
        <v>4</v>
      </c>
      <c r="L4" s="199" t="s">
        <v>89</v>
      </c>
      <c r="M4" s="199" t="s">
        <v>90</v>
      </c>
      <c r="N4" s="200" t="s">
        <v>91</v>
      </c>
      <c r="O4" s="201" t="s">
        <v>92</v>
      </c>
      <c r="P4" s="216" t="s">
        <v>105</v>
      </c>
      <c r="S4" s="85" t="s">
        <v>115</v>
      </c>
      <c r="T4" s="85" t="s">
        <v>114</v>
      </c>
      <c r="U4" s="85" t="s">
        <v>111</v>
      </c>
      <c r="V4" s="85" t="s">
        <v>112</v>
      </c>
      <c r="W4" s="85" t="s">
        <v>113</v>
      </c>
      <c r="X4" s="85" t="s">
        <v>109</v>
      </c>
      <c r="Y4" s="85" t="s">
        <v>105</v>
      </c>
      <c r="AA4" s="268" t="s">
        <v>132</v>
      </c>
    </row>
    <row r="5" spans="1:33" ht="15">
      <c r="A5" s="178" t="s">
        <v>80</v>
      </c>
      <c r="B5" s="180" t="s">
        <v>9</v>
      </c>
      <c r="C5" s="180">
        <v>1</v>
      </c>
      <c r="D5" s="213"/>
      <c r="E5" s="357"/>
      <c r="F5" s="209"/>
      <c r="G5" s="209"/>
      <c r="H5" s="180"/>
      <c r="I5" s="292"/>
      <c r="J5" s="194">
        <f>+JUNIOR_D!W16</f>
        <v>0</v>
      </c>
      <c r="K5" s="195">
        <f>+JUNIOR_D!X16</f>
        <v>0</v>
      </c>
      <c r="L5" s="195">
        <f>+JUNIOR_D!Y16</f>
        <v>0</v>
      </c>
      <c r="M5" s="196">
        <f>+JUNIOR_D!Z16</f>
        <v>0</v>
      </c>
      <c r="N5" s="195"/>
      <c r="O5" s="195"/>
      <c r="P5" s="189">
        <f>+JUNIOR_D!AA16</f>
        <v>0</v>
      </c>
      <c r="AA5" s="269"/>
      <c r="AB5" s="269"/>
      <c r="AC5" s="269"/>
      <c r="AD5" s="269"/>
      <c r="AE5" s="269"/>
      <c r="AF5" s="266"/>
      <c r="AG5" s="266"/>
    </row>
    <row r="6" spans="5:33" ht="15">
      <c r="E6" s="357"/>
      <c r="F6" s="209"/>
      <c r="G6" s="209"/>
      <c r="H6" s="180"/>
      <c r="I6" s="208"/>
      <c r="J6" s="180">
        <f>+JUNIOR_D!W17</f>
        <v>0</v>
      </c>
      <c r="K6" s="186">
        <f>+JUNIOR_D!X17</f>
        <v>0</v>
      </c>
      <c r="L6" s="186">
        <f>+JUNIOR_D!Y17</f>
        <v>0</v>
      </c>
      <c r="M6" s="189">
        <f>+JUNIOR_D!Z17</f>
        <v>0</v>
      </c>
      <c r="N6" s="186"/>
      <c r="O6" s="186"/>
      <c r="P6" s="196">
        <f>+JUNIOR_D!AA17</f>
        <v>0</v>
      </c>
      <c r="AA6" s="269"/>
      <c r="AB6" s="269"/>
      <c r="AC6" s="269"/>
      <c r="AD6" s="269"/>
      <c r="AE6" s="269"/>
      <c r="AF6" s="266"/>
      <c r="AG6" s="266"/>
    </row>
    <row r="7" spans="3:33" ht="15">
      <c r="C7" s="239" t="s">
        <v>110</v>
      </c>
      <c r="E7" s="357"/>
      <c r="F7" s="209"/>
      <c r="G7" s="209"/>
      <c r="H7" s="180"/>
      <c r="I7" s="208"/>
      <c r="J7" s="180">
        <f>+JUNIOR_D!W18</f>
        <v>0</v>
      </c>
      <c r="K7" s="186">
        <f>+JUNIOR_D!X18</f>
        <v>0</v>
      </c>
      <c r="L7" s="186">
        <f>+JUNIOR_D!Y18</f>
        <v>0</v>
      </c>
      <c r="M7" s="189">
        <f>+JUNIOR_D!Z18</f>
        <v>0</v>
      </c>
      <c r="N7" s="186"/>
      <c r="O7" s="186"/>
      <c r="P7" s="196">
        <f>+JUNIOR_D!AA18</f>
        <v>0</v>
      </c>
      <c r="R7"/>
      <c r="S7"/>
      <c r="T7"/>
      <c r="U7"/>
      <c r="V7"/>
      <c r="W7"/>
      <c r="X7"/>
      <c r="Y7"/>
      <c r="AA7" s="277"/>
      <c r="AB7" s="277"/>
      <c r="AC7" s="277"/>
      <c r="AD7" s="277"/>
      <c r="AE7" s="269"/>
      <c r="AF7" s="266"/>
      <c r="AG7" s="266"/>
    </row>
    <row r="8" spans="3:33" ht="17.25">
      <c r="C8" s="343">
        <f>RANK(D8,D8:D53)</f>
        <v>1</v>
      </c>
      <c r="D8" s="233">
        <f>+JUNIOR_D!U32</f>
        <v>0</v>
      </c>
      <c r="E8" s="358"/>
      <c r="F8" s="209"/>
      <c r="G8" s="212"/>
      <c r="H8" s="214"/>
      <c r="I8" s="208"/>
      <c r="J8" s="180">
        <f>+JUNIOR_D!W19</f>
        <v>0</v>
      </c>
      <c r="K8" s="186">
        <f>+JUNIOR_D!X19</f>
        <v>0</v>
      </c>
      <c r="L8" s="186">
        <f>+JUNIOR_D!Y19</f>
        <v>0</v>
      </c>
      <c r="M8" s="189">
        <f>+JUNIOR_D!Z19</f>
        <v>0</v>
      </c>
      <c r="N8" s="186"/>
      <c r="O8" s="186"/>
      <c r="P8" s="196">
        <f>+JUNIOR_D!AA19</f>
        <v>0</v>
      </c>
      <c r="R8"/>
      <c r="S8"/>
      <c r="T8"/>
      <c r="U8"/>
      <c r="V8"/>
      <c r="W8"/>
      <c r="X8"/>
      <c r="Y8"/>
      <c r="AA8" s="277"/>
      <c r="AB8" s="277"/>
      <c r="AC8" s="277"/>
      <c r="AD8" s="277"/>
      <c r="AE8" s="269"/>
      <c r="AF8" s="266"/>
      <c r="AG8" s="266"/>
    </row>
    <row r="9" spans="5:33" ht="15">
      <c r="E9" s="355"/>
      <c r="J9" s="179"/>
      <c r="M9" s="190"/>
      <c r="R9"/>
      <c r="S9"/>
      <c r="T9"/>
      <c r="U9"/>
      <c r="V9"/>
      <c r="W9"/>
      <c r="X9"/>
      <c r="Y9"/>
      <c r="AF9"/>
      <c r="AG9"/>
    </row>
    <row r="10" spans="1:33" ht="15">
      <c r="A10" s="178" t="s">
        <v>80</v>
      </c>
      <c r="B10" s="180" t="s">
        <v>9</v>
      </c>
      <c r="C10" s="180">
        <v>2</v>
      </c>
      <c r="D10" s="213"/>
      <c r="E10" s="357"/>
      <c r="F10" s="209"/>
      <c r="G10" s="209"/>
      <c r="H10" s="180"/>
      <c r="I10" s="292"/>
      <c r="J10" s="180">
        <f>+JUNIOR_D!W52</f>
        <v>0</v>
      </c>
      <c r="K10" s="186">
        <f>+JUNIOR_D!X52</f>
        <v>0</v>
      </c>
      <c r="L10" s="186">
        <f>+JUNIOR_D!Y52</f>
        <v>0</v>
      </c>
      <c r="M10" s="189">
        <f>+JUNIOR_D!Z52</f>
        <v>0</v>
      </c>
      <c r="N10" s="186"/>
      <c r="O10" s="186"/>
      <c r="P10" s="189">
        <f>+JUNIOR_D!AA52</f>
        <v>0</v>
      </c>
      <c r="R10"/>
      <c r="S10"/>
      <c r="T10"/>
      <c r="U10"/>
      <c r="V10"/>
      <c r="W10"/>
      <c r="X10"/>
      <c r="Y10"/>
      <c r="AF10"/>
      <c r="AG10"/>
    </row>
    <row r="11" spans="5:25" ht="15">
      <c r="E11" s="357"/>
      <c r="F11" s="209"/>
      <c r="G11" s="209"/>
      <c r="H11" s="180"/>
      <c r="I11" s="208"/>
      <c r="J11" s="180">
        <f>+JUNIOR_D!W53</f>
        <v>0</v>
      </c>
      <c r="K11" s="186">
        <f>+JUNIOR_D!X53</f>
        <v>0</v>
      </c>
      <c r="L11" s="186">
        <f>+JUNIOR_D!Y53</f>
        <v>0</v>
      </c>
      <c r="M11" s="189">
        <f>+JUNIOR_D!Z53</f>
        <v>0</v>
      </c>
      <c r="N11" s="186"/>
      <c r="O11" s="186"/>
      <c r="P11" s="196">
        <f>+JUNIOR_D!AA53</f>
        <v>0</v>
      </c>
      <c r="R11"/>
      <c r="S11"/>
      <c r="T11"/>
      <c r="U11"/>
      <c r="V11"/>
      <c r="W11"/>
      <c r="X11"/>
      <c r="Y11"/>
    </row>
    <row r="12" spans="3:27" ht="15">
      <c r="C12" s="239" t="s">
        <v>110</v>
      </c>
      <c r="E12" s="357"/>
      <c r="F12" s="209"/>
      <c r="G12" s="209"/>
      <c r="H12" s="180"/>
      <c r="I12" s="208"/>
      <c r="J12" s="180">
        <f>+JUNIOR_D!W54</f>
        <v>0</v>
      </c>
      <c r="K12" s="186">
        <f>+JUNIOR_D!X54</f>
        <v>0</v>
      </c>
      <c r="L12" s="186">
        <f>+JUNIOR_D!Y54</f>
        <v>0</v>
      </c>
      <c r="M12" s="189">
        <f>+JUNIOR_D!Z54</f>
        <v>0</v>
      </c>
      <c r="N12" s="186"/>
      <c r="O12" s="186"/>
      <c r="P12" s="196">
        <f>+JUNIOR_D!AA54</f>
        <v>0</v>
      </c>
      <c r="R12"/>
      <c r="S12"/>
      <c r="T12"/>
      <c r="U12"/>
      <c r="V12"/>
      <c r="W12"/>
      <c r="X12"/>
      <c r="Y12"/>
      <c r="AA12" s="116" t="s">
        <v>133</v>
      </c>
    </row>
    <row r="13" spans="3:33" ht="17.25">
      <c r="C13" s="343">
        <f>RANK(D13,D13:D58)</f>
        <v>1</v>
      </c>
      <c r="D13" s="233"/>
      <c r="E13" s="358"/>
      <c r="F13" s="209"/>
      <c r="G13" s="209"/>
      <c r="H13" s="180"/>
      <c r="I13" s="208"/>
      <c r="J13" s="180">
        <f>+JUNIOR_D!W55</f>
        <v>0</v>
      </c>
      <c r="K13" s="186">
        <f>+JUNIOR_D!X55</f>
        <v>0</v>
      </c>
      <c r="L13" s="186">
        <f>+JUNIOR_D!Y55</f>
        <v>0</v>
      </c>
      <c r="M13" s="189">
        <f>+JUNIOR_D!Z55</f>
        <v>0</v>
      </c>
      <c r="N13" s="186"/>
      <c r="O13" s="186"/>
      <c r="P13" s="196">
        <f>+JUNIOR_D!AA55</f>
        <v>0</v>
      </c>
      <c r="R13"/>
      <c r="S13"/>
      <c r="T13"/>
      <c r="U13"/>
      <c r="V13"/>
      <c r="W13"/>
      <c r="X13"/>
      <c r="Y13"/>
      <c r="AA13" s="270" t="s">
        <v>115</v>
      </c>
      <c r="AB13" s="270" t="s">
        <v>114</v>
      </c>
      <c r="AC13" s="270" t="s">
        <v>111</v>
      </c>
      <c r="AD13" s="270" t="s">
        <v>112</v>
      </c>
      <c r="AE13" s="270"/>
      <c r="AF13" s="85"/>
      <c r="AG13" s="85"/>
    </row>
    <row r="14" spans="5:33" ht="15" thickBot="1">
      <c r="E14" s="355"/>
      <c r="G14" s="182"/>
      <c r="H14" s="182"/>
      <c r="J14" s="179"/>
      <c r="M14" s="190"/>
      <c r="R14"/>
      <c r="S14"/>
      <c r="T14"/>
      <c r="U14"/>
      <c r="V14"/>
      <c r="W14"/>
      <c r="X14"/>
      <c r="Y14"/>
      <c r="AE14" s="116" t="s">
        <v>138</v>
      </c>
      <c r="AF14"/>
      <c r="AG14"/>
    </row>
    <row r="15" spans="1:33" ht="15">
      <c r="A15" s="178" t="s">
        <v>80</v>
      </c>
      <c r="B15" s="180" t="s">
        <v>9</v>
      </c>
      <c r="C15" s="180">
        <v>3</v>
      </c>
      <c r="D15" s="491"/>
      <c r="E15" s="357"/>
      <c r="F15" s="209"/>
      <c r="G15" s="209"/>
      <c r="H15" s="180"/>
      <c r="I15" s="492"/>
      <c r="J15" s="180">
        <f>+JUNIOR_D!W88</f>
        <v>0</v>
      </c>
      <c r="K15" s="186">
        <f>+JUNIOR_D!X88</f>
        <v>0</v>
      </c>
      <c r="L15" s="186">
        <f>+JUNIOR_D!Y88</f>
        <v>0</v>
      </c>
      <c r="M15" s="189">
        <f>+JUNIOR_D!Z88</f>
        <v>0</v>
      </c>
      <c r="N15" s="186"/>
      <c r="O15" s="186"/>
      <c r="P15" s="189">
        <f>+JUNIOR_D!AA88</f>
        <v>0</v>
      </c>
      <c r="R15"/>
      <c r="S15"/>
      <c r="T15"/>
      <c r="U15"/>
      <c r="V15"/>
      <c r="W15"/>
      <c r="X15"/>
      <c r="Y15"/>
      <c r="AA15" s="278"/>
      <c r="AB15" s="278"/>
      <c r="AC15" s="278"/>
      <c r="AD15" s="278"/>
      <c r="AE15" s="116" t="s">
        <v>137</v>
      </c>
      <c r="AF15"/>
      <c r="AG15"/>
    </row>
    <row r="16" spans="5:64" ht="13.5">
      <c r="E16" s="357"/>
      <c r="F16" s="209"/>
      <c r="G16" s="209"/>
      <c r="H16" s="180"/>
      <c r="I16" s="493"/>
      <c r="J16" s="180">
        <f>+JUNIOR_D!W89</f>
        <v>0</v>
      </c>
      <c r="K16" s="186">
        <f>+JUNIOR_D!X89</f>
        <v>0</v>
      </c>
      <c r="L16" s="186">
        <f>+JUNIOR_D!Y89</f>
        <v>0</v>
      </c>
      <c r="M16" s="189">
        <f>+JUNIOR_D!Z89</f>
        <v>0</v>
      </c>
      <c r="N16" s="186"/>
      <c r="O16" s="186"/>
      <c r="P16" s="196">
        <f>+JUNIOR_D!AA89</f>
        <v>0</v>
      </c>
      <c r="R16"/>
      <c r="S16"/>
      <c r="T16"/>
      <c r="U16"/>
      <c r="V16"/>
      <c r="W16"/>
      <c r="X16"/>
      <c r="Y16"/>
      <c r="AA16"/>
      <c r="AB16"/>
      <c r="AC16"/>
      <c r="AD16"/>
      <c r="AE16"/>
      <c r="AF16"/>
      <c r="AG16"/>
      <c r="BL16" s="234"/>
    </row>
    <row r="17" spans="3:33" ht="13.5">
      <c r="C17" s="239" t="s">
        <v>110</v>
      </c>
      <c r="E17" s="357"/>
      <c r="F17" s="209"/>
      <c r="G17" s="209"/>
      <c r="H17" s="180"/>
      <c r="I17" s="493"/>
      <c r="J17" s="180">
        <f>+JUNIOR_D!W90</f>
        <v>0</v>
      </c>
      <c r="K17" s="186">
        <f>+JUNIOR_D!X90</f>
        <v>0</v>
      </c>
      <c r="L17" s="186">
        <f>+JUNIOR_D!Y90</f>
        <v>0</v>
      </c>
      <c r="M17" s="189">
        <f>+JUNIOR_D!Z90</f>
        <v>0</v>
      </c>
      <c r="N17" s="186"/>
      <c r="O17" s="186"/>
      <c r="P17" s="196">
        <f>+JUNIOR_D!AA90</f>
        <v>0</v>
      </c>
      <c r="R17"/>
      <c r="S17"/>
      <c r="T17"/>
      <c r="U17"/>
      <c r="V17"/>
      <c r="W17"/>
      <c r="X17"/>
      <c r="Y17"/>
      <c r="AA17"/>
      <c r="AB17"/>
      <c r="AC17"/>
      <c r="AD17"/>
      <c r="AE17"/>
      <c r="AF17"/>
      <c r="AG17"/>
    </row>
    <row r="18" spans="3:33" ht="18" thickBot="1">
      <c r="C18" s="343">
        <f>RANK(D18,D18:D63)</f>
        <v>1</v>
      </c>
      <c r="D18" s="233">
        <f>+JUNIOR_D!U104</f>
        <v>0</v>
      </c>
      <c r="E18" s="358"/>
      <c r="F18" s="209"/>
      <c r="G18" s="212"/>
      <c r="H18" s="214"/>
      <c r="I18" s="499"/>
      <c r="J18" s="180">
        <f>+JUNIOR_D!W91</f>
        <v>0</v>
      </c>
      <c r="K18" s="186">
        <f>+JUNIOR_D!X91</f>
        <v>0</v>
      </c>
      <c r="L18" s="186">
        <f>+JUNIOR_D!Y91</f>
        <v>0</v>
      </c>
      <c r="M18" s="189">
        <f>+JUNIOR_D!Z91</f>
        <v>0</v>
      </c>
      <c r="N18" s="186"/>
      <c r="O18" s="186"/>
      <c r="P18" s="196">
        <f>+JUNIOR_D!AA91</f>
        <v>0</v>
      </c>
      <c r="R18"/>
      <c r="S18"/>
      <c r="T18"/>
      <c r="U18"/>
      <c r="V18"/>
      <c r="W18"/>
      <c r="X18"/>
      <c r="Y18"/>
      <c r="AF18"/>
      <c r="AG18"/>
    </row>
    <row r="19" spans="5:33" ht="15">
      <c r="E19" s="355"/>
      <c r="J19" s="179"/>
      <c r="M19" s="190"/>
      <c r="R19"/>
      <c r="S19"/>
      <c r="T19"/>
      <c r="U19"/>
      <c r="V19"/>
      <c r="W19"/>
      <c r="X19"/>
      <c r="Y19"/>
      <c r="AF19"/>
      <c r="AG19"/>
    </row>
    <row r="20" spans="1:33" ht="15">
      <c r="A20" s="178" t="s">
        <v>80</v>
      </c>
      <c r="B20" s="180" t="s">
        <v>9</v>
      </c>
      <c r="C20" s="180">
        <v>4</v>
      </c>
      <c r="D20" s="213"/>
      <c r="E20" s="357"/>
      <c r="F20" s="209"/>
      <c r="G20" s="209"/>
      <c r="H20" s="180"/>
      <c r="I20" s="292"/>
      <c r="J20" s="180">
        <f>+JUNIOR_D!W124</f>
        <v>0</v>
      </c>
      <c r="K20" s="186">
        <f>+JUNIOR_D!X124</f>
        <v>0</v>
      </c>
      <c r="L20" s="186">
        <f>+JUNIOR_D!Y124</f>
        <v>0</v>
      </c>
      <c r="M20" s="189">
        <f>+JUNIOR_D!Z124</f>
        <v>0</v>
      </c>
      <c r="N20" s="186"/>
      <c r="O20" s="186"/>
      <c r="P20" s="189">
        <f>+JUNIOR_D!AA124</f>
        <v>0</v>
      </c>
      <c r="R20"/>
      <c r="S20"/>
      <c r="T20"/>
      <c r="U20"/>
      <c r="V20"/>
      <c r="W20"/>
      <c r="X20"/>
      <c r="Y20"/>
      <c r="AF20"/>
      <c r="AG20"/>
    </row>
    <row r="21" spans="5:33" ht="15">
      <c r="E21" s="357"/>
      <c r="F21" s="209"/>
      <c r="G21" s="209"/>
      <c r="H21" s="180"/>
      <c r="I21" s="208"/>
      <c r="J21" s="180">
        <f>+JUNIOR_D!W125</f>
        <v>0</v>
      </c>
      <c r="K21" s="186">
        <f>+JUNIOR_D!X125</f>
        <v>0</v>
      </c>
      <c r="L21" s="186">
        <f>+JUNIOR_D!Y125</f>
        <v>0</v>
      </c>
      <c r="M21" s="189">
        <f>+JUNIOR_D!Z125</f>
        <v>0</v>
      </c>
      <c r="N21" s="186"/>
      <c r="O21" s="186"/>
      <c r="P21" s="196">
        <f>+JUNIOR_D!AA125</f>
        <v>0</v>
      </c>
      <c r="R21"/>
      <c r="S21"/>
      <c r="T21"/>
      <c r="U21"/>
      <c r="V21"/>
      <c r="W21"/>
      <c r="X21"/>
      <c r="Y21"/>
      <c r="AF21"/>
      <c r="AG21"/>
    </row>
    <row r="22" spans="3:25" ht="15">
      <c r="C22" s="239" t="s">
        <v>110</v>
      </c>
      <c r="E22" s="357"/>
      <c r="F22" s="209"/>
      <c r="G22" s="209"/>
      <c r="H22" s="180"/>
      <c r="I22" s="208"/>
      <c r="J22" s="180">
        <f>+JUNIOR_D!W126</f>
        <v>0</v>
      </c>
      <c r="K22" s="186">
        <f>+JUNIOR_D!X126</f>
        <v>0</v>
      </c>
      <c r="L22" s="186">
        <f>+JUNIOR_D!Y126</f>
        <v>0</v>
      </c>
      <c r="M22" s="189">
        <f>+JUNIOR_D!Z126</f>
        <v>0</v>
      </c>
      <c r="N22" s="186"/>
      <c r="O22" s="186"/>
      <c r="P22" s="196">
        <f>+JUNIOR_D!AA126</f>
        <v>0</v>
      </c>
      <c r="R22"/>
      <c r="S22"/>
      <c r="T22"/>
      <c r="U22"/>
      <c r="V22"/>
      <c r="W22"/>
      <c r="X22"/>
      <c r="Y22"/>
    </row>
    <row r="23" spans="3:25" ht="17.25">
      <c r="C23" s="343">
        <f>RANK(D23,D23:D68)</f>
        <v>1</v>
      </c>
      <c r="D23" s="233">
        <f>+JUNIOR_D!U140</f>
        <v>0</v>
      </c>
      <c r="E23" s="358"/>
      <c r="F23" s="209"/>
      <c r="G23" s="212"/>
      <c r="H23" s="214"/>
      <c r="I23" s="208"/>
      <c r="J23" s="180">
        <f>+JUNIOR_D!W127</f>
        <v>0</v>
      </c>
      <c r="K23" s="186">
        <f>+JUNIOR_D!X127</f>
        <v>0</v>
      </c>
      <c r="L23" s="186">
        <f>+JUNIOR_D!Y127</f>
        <v>0</v>
      </c>
      <c r="M23" s="189">
        <f>+JUNIOR_D!Z127</f>
        <v>0</v>
      </c>
      <c r="N23" s="186"/>
      <c r="O23" s="186"/>
      <c r="P23" s="196">
        <f>+JUNIOR_D!AA127</f>
        <v>0</v>
      </c>
      <c r="R23"/>
      <c r="S23"/>
      <c r="T23"/>
      <c r="U23"/>
      <c r="V23"/>
      <c r="W23"/>
      <c r="X23"/>
      <c r="Y23"/>
    </row>
    <row r="24" spans="5:25" ht="15">
      <c r="E24" s="355"/>
      <c r="J24" s="179"/>
      <c r="M24" s="190"/>
      <c r="R24"/>
      <c r="S24"/>
      <c r="T24"/>
      <c r="U24"/>
      <c r="V24"/>
      <c r="W24"/>
      <c r="X24"/>
      <c r="Y24"/>
    </row>
    <row r="25" spans="1:25" ht="15">
      <c r="A25" s="178" t="s">
        <v>80</v>
      </c>
      <c r="B25" s="180" t="s">
        <v>9</v>
      </c>
      <c r="C25" s="180">
        <v>5</v>
      </c>
      <c r="D25" s="213"/>
      <c r="E25" s="357"/>
      <c r="F25" s="209"/>
      <c r="G25" s="209"/>
      <c r="H25" s="180"/>
      <c r="I25" s="292"/>
      <c r="J25" s="180">
        <f>+JUNIOR_D!W160</f>
        <v>0</v>
      </c>
      <c r="K25" s="186">
        <f>+JUNIOR_D!X160</f>
        <v>0</v>
      </c>
      <c r="L25" s="186">
        <f>+JUNIOR_D!Y160</f>
        <v>0</v>
      </c>
      <c r="M25" s="189">
        <f>+JUNIOR_D!Z160</f>
        <v>0</v>
      </c>
      <c r="N25" s="186"/>
      <c r="O25" s="186"/>
      <c r="P25" s="189">
        <f>+JUNIOR_D!AA160</f>
        <v>0</v>
      </c>
      <c r="R25"/>
      <c r="S25"/>
      <c r="T25"/>
      <c r="U25"/>
      <c r="V25"/>
      <c r="W25"/>
      <c r="X25"/>
      <c r="Y25"/>
    </row>
    <row r="26" spans="5:25" ht="15">
      <c r="E26" s="357"/>
      <c r="F26" s="209"/>
      <c r="G26" s="209"/>
      <c r="H26" s="180"/>
      <c r="I26" s="208"/>
      <c r="J26" s="180">
        <f>+JUNIOR_D!W161</f>
        <v>0</v>
      </c>
      <c r="K26" s="186">
        <f>+JUNIOR_D!X161</f>
        <v>0</v>
      </c>
      <c r="L26" s="186">
        <f>+JUNIOR_D!Y161</f>
        <v>0</v>
      </c>
      <c r="M26" s="189">
        <f>+JUNIOR_D!Z161</f>
        <v>0</v>
      </c>
      <c r="N26" s="186"/>
      <c r="O26" s="186"/>
      <c r="P26" s="196">
        <f>+JUNIOR_D!AA161</f>
        <v>0</v>
      </c>
      <c r="R26"/>
      <c r="S26"/>
      <c r="T26"/>
      <c r="U26"/>
      <c r="V26"/>
      <c r="W26"/>
      <c r="X26"/>
      <c r="Y26"/>
    </row>
    <row r="27" spans="3:25" ht="15">
      <c r="C27" s="239" t="s">
        <v>110</v>
      </c>
      <c r="E27" s="357"/>
      <c r="F27" s="209"/>
      <c r="G27" s="209"/>
      <c r="H27" s="180"/>
      <c r="I27" s="208"/>
      <c r="J27" s="180">
        <f>+JUNIOR_D!W162</f>
        <v>0</v>
      </c>
      <c r="K27" s="186">
        <f>+JUNIOR_D!X162</f>
        <v>0</v>
      </c>
      <c r="L27" s="186">
        <f>+JUNIOR_D!Y162</f>
        <v>0</v>
      </c>
      <c r="M27" s="189">
        <f>+JUNIOR_D!Z162</f>
        <v>0</v>
      </c>
      <c r="N27" s="186"/>
      <c r="O27" s="186"/>
      <c r="P27" s="196">
        <f>+JUNIOR_D!AA162</f>
        <v>0</v>
      </c>
      <c r="R27"/>
      <c r="S27"/>
      <c r="T27"/>
      <c r="U27"/>
      <c r="V27"/>
      <c r="W27"/>
      <c r="X27"/>
      <c r="Y27"/>
    </row>
    <row r="28" spans="3:25" ht="17.25">
      <c r="C28" s="343">
        <f>RANK(D28,D28:D73)</f>
        <v>1</v>
      </c>
      <c r="D28" s="233">
        <f>+JUNIOR_D!U176</f>
        <v>0</v>
      </c>
      <c r="E28" s="358"/>
      <c r="F28" s="209"/>
      <c r="G28" s="212"/>
      <c r="H28" s="214"/>
      <c r="I28" s="208"/>
      <c r="J28" s="180">
        <f>+JUNIOR_D!W163</f>
        <v>0</v>
      </c>
      <c r="K28" s="186">
        <f>+JUNIOR_D!X163</f>
        <v>0</v>
      </c>
      <c r="L28" s="186">
        <f>+JUNIOR_D!Y163</f>
        <v>0</v>
      </c>
      <c r="M28" s="189">
        <f>+JUNIOR_D!Z163</f>
        <v>0</v>
      </c>
      <c r="N28" s="186"/>
      <c r="O28" s="186"/>
      <c r="P28" s="196">
        <f>+JUNIOR_D!AA163</f>
        <v>0</v>
      </c>
      <c r="R28"/>
      <c r="S28"/>
      <c r="T28"/>
      <c r="U28"/>
      <c r="V28"/>
      <c r="W28"/>
      <c r="X28"/>
      <c r="Y28"/>
    </row>
    <row r="29" spans="5:25" ht="15">
      <c r="E29" s="355"/>
      <c r="J29" s="179"/>
      <c r="M29" s="190"/>
      <c r="R29"/>
      <c r="S29"/>
      <c r="T29"/>
      <c r="U29"/>
      <c r="V29"/>
      <c r="W29"/>
      <c r="X29"/>
      <c r="Y29"/>
    </row>
    <row r="30" spans="1:25" ht="15">
      <c r="A30" s="178" t="s">
        <v>80</v>
      </c>
      <c r="B30" s="180" t="s">
        <v>9</v>
      </c>
      <c r="C30" s="180">
        <v>6</v>
      </c>
      <c r="D30" s="213"/>
      <c r="E30" s="357"/>
      <c r="F30" s="209"/>
      <c r="G30" s="209"/>
      <c r="H30" s="180"/>
      <c r="I30" s="292"/>
      <c r="J30" s="180">
        <f>+JUNIOR_D!W196</f>
        <v>0</v>
      </c>
      <c r="K30" s="186">
        <f>+JUNIOR_D!X196</f>
        <v>0</v>
      </c>
      <c r="L30" s="186">
        <f>+JUNIOR_D!Y196</f>
        <v>0</v>
      </c>
      <c r="M30" s="189">
        <f>+JUNIOR_D!Z196</f>
        <v>0</v>
      </c>
      <c r="N30" s="186"/>
      <c r="O30" s="186"/>
      <c r="P30" s="189">
        <f>+JUNIOR_D!AA196</f>
        <v>0</v>
      </c>
      <c r="R30"/>
      <c r="S30"/>
      <c r="T30"/>
      <c r="U30"/>
      <c r="V30"/>
      <c r="W30"/>
      <c r="X30"/>
      <c r="Y30"/>
    </row>
    <row r="31" spans="5:25" ht="15">
      <c r="E31" s="357"/>
      <c r="F31" s="209"/>
      <c r="G31" s="209"/>
      <c r="H31" s="180"/>
      <c r="I31" s="208"/>
      <c r="J31" s="180">
        <f>+JUNIOR_D!W197</f>
        <v>0</v>
      </c>
      <c r="K31" s="186">
        <f>+JUNIOR_D!X197</f>
        <v>0</v>
      </c>
      <c r="L31" s="186">
        <f>+JUNIOR_D!Y197</f>
        <v>0</v>
      </c>
      <c r="M31" s="189">
        <f>+JUNIOR_D!Z197</f>
        <v>0</v>
      </c>
      <c r="N31" s="186"/>
      <c r="O31" s="186"/>
      <c r="P31" s="196">
        <f>+JUNIOR_D!AA197</f>
        <v>0</v>
      </c>
      <c r="R31"/>
      <c r="S31"/>
      <c r="T31"/>
      <c r="U31"/>
      <c r="V31"/>
      <c r="W31"/>
      <c r="X31"/>
      <c r="Y31"/>
    </row>
    <row r="32" spans="3:25" ht="15">
      <c r="C32" s="239" t="s">
        <v>110</v>
      </c>
      <c r="E32" s="357"/>
      <c r="F32" s="209"/>
      <c r="G32" s="209"/>
      <c r="H32" s="180"/>
      <c r="I32" s="208"/>
      <c r="J32" s="180">
        <f>+JUNIOR_D!W198</f>
        <v>0</v>
      </c>
      <c r="K32" s="186">
        <f>+JUNIOR_D!X198</f>
        <v>0</v>
      </c>
      <c r="L32" s="186">
        <f>+JUNIOR_D!Y198</f>
        <v>0</v>
      </c>
      <c r="M32" s="189">
        <f>+JUNIOR_D!Z198</f>
        <v>0</v>
      </c>
      <c r="N32" s="186"/>
      <c r="O32" s="186"/>
      <c r="P32" s="196">
        <f>+JUNIOR_D!AA198</f>
        <v>0</v>
      </c>
      <c r="R32"/>
      <c r="S32"/>
      <c r="T32"/>
      <c r="U32"/>
      <c r="V32"/>
      <c r="W32"/>
      <c r="X32"/>
      <c r="Y32"/>
    </row>
    <row r="33" spans="3:25" ht="17.25">
      <c r="C33" s="343">
        <f>RANK(D33,D33:D78)</f>
        <v>1</v>
      </c>
      <c r="D33" s="233">
        <f>+JUNIOR_D!U212</f>
        <v>0</v>
      </c>
      <c r="E33" s="358"/>
      <c r="F33" s="209"/>
      <c r="G33" s="212"/>
      <c r="H33" s="214"/>
      <c r="I33" s="208"/>
      <c r="J33" s="180">
        <f>+JUNIOR_D!W199</f>
        <v>0</v>
      </c>
      <c r="K33" s="186">
        <f>+JUNIOR_D!X199</f>
        <v>0</v>
      </c>
      <c r="L33" s="186">
        <f>+JUNIOR_D!Y199</f>
        <v>0</v>
      </c>
      <c r="M33" s="189">
        <f>+JUNIOR_D!Z199</f>
        <v>0</v>
      </c>
      <c r="N33" s="186"/>
      <c r="O33" s="186"/>
      <c r="P33" s="196">
        <f>+JUNIOR_D!AA199</f>
        <v>0</v>
      </c>
      <c r="R33"/>
      <c r="S33"/>
      <c r="T33"/>
      <c r="U33"/>
      <c r="V33"/>
      <c r="W33"/>
      <c r="X33"/>
      <c r="Y33"/>
    </row>
    <row r="34" spans="5:25" ht="15">
      <c r="E34" s="355"/>
      <c r="J34" s="179"/>
      <c r="M34" s="190"/>
      <c r="R34"/>
      <c r="S34"/>
      <c r="T34"/>
      <c r="U34"/>
      <c r="V34"/>
      <c r="W34"/>
      <c r="X34"/>
      <c r="Y34"/>
    </row>
    <row r="35" spans="1:25" ht="15">
      <c r="A35" s="178" t="s">
        <v>80</v>
      </c>
      <c r="B35" s="180" t="s">
        <v>9</v>
      </c>
      <c r="C35" s="180">
        <v>7</v>
      </c>
      <c r="D35" s="213"/>
      <c r="E35" s="357"/>
      <c r="F35" s="209"/>
      <c r="G35" s="209"/>
      <c r="H35" s="180"/>
      <c r="I35" s="292"/>
      <c r="J35" s="180">
        <f>+JUNIOR_D!W232</f>
        <v>0</v>
      </c>
      <c r="K35" s="186">
        <f>+JUNIOR_D!X232</f>
        <v>0</v>
      </c>
      <c r="L35" s="186">
        <f>+JUNIOR_D!Y232</f>
        <v>0</v>
      </c>
      <c r="M35" s="189">
        <f>+JUNIOR_D!Z232</f>
        <v>0</v>
      </c>
      <c r="N35" s="186"/>
      <c r="O35" s="186"/>
      <c r="P35" s="189">
        <f>+JUNIOR_D!AA232</f>
        <v>0</v>
      </c>
      <c r="R35"/>
      <c r="S35"/>
      <c r="T35"/>
      <c r="U35"/>
      <c r="V35"/>
      <c r="W35"/>
      <c r="X35"/>
      <c r="Y35"/>
    </row>
    <row r="36" spans="5:25" ht="15">
      <c r="E36" s="357"/>
      <c r="F36" s="209"/>
      <c r="G36" s="209"/>
      <c r="H36" s="180"/>
      <c r="I36" s="208"/>
      <c r="J36" s="180">
        <f>+JUNIOR_D!W233</f>
        <v>0</v>
      </c>
      <c r="K36" s="186">
        <f>+JUNIOR_D!X233</f>
        <v>0</v>
      </c>
      <c r="L36" s="186">
        <f>+JUNIOR_D!Y233</f>
        <v>0</v>
      </c>
      <c r="M36" s="189">
        <f>+JUNIOR_D!Z233</f>
        <v>0</v>
      </c>
      <c r="N36" s="186"/>
      <c r="O36" s="186"/>
      <c r="P36" s="196">
        <f>+JUNIOR_D!AA233</f>
        <v>0</v>
      </c>
      <c r="R36"/>
      <c r="S36"/>
      <c r="T36"/>
      <c r="U36"/>
      <c r="V36"/>
      <c r="W36"/>
      <c r="X36"/>
      <c r="Y36"/>
    </row>
    <row r="37" spans="3:25" ht="15">
      <c r="C37" s="239"/>
      <c r="E37" s="357"/>
      <c r="F37" s="209"/>
      <c r="G37" s="212"/>
      <c r="H37" s="214"/>
      <c r="I37" s="208"/>
      <c r="J37" s="180">
        <f>+JUNIOR_D!W234</f>
        <v>0</v>
      </c>
      <c r="K37" s="186">
        <f>+JUNIOR_D!X234</f>
        <v>0</v>
      </c>
      <c r="L37" s="186">
        <f>+JUNIOR_D!Y234</f>
        <v>0</v>
      </c>
      <c r="M37" s="189">
        <f>+JUNIOR_D!Z234</f>
        <v>0</v>
      </c>
      <c r="N37" s="186"/>
      <c r="O37" s="186"/>
      <c r="P37" s="196">
        <f>+JUNIOR_D!AA234</f>
        <v>0</v>
      </c>
      <c r="R37"/>
      <c r="S37"/>
      <c r="T37"/>
      <c r="U37"/>
      <c r="V37"/>
      <c r="W37"/>
      <c r="X37"/>
      <c r="Y37"/>
    </row>
    <row r="38" spans="1:25" ht="17.25">
      <c r="A38" s="184"/>
      <c r="C38" s="343">
        <f>RANK(D38,D38:D83)</f>
        <v>1</v>
      </c>
      <c r="D38" s="233">
        <f>+JUNIOR_D!U248</f>
        <v>0</v>
      </c>
      <c r="E38" s="358"/>
      <c r="F38" s="209"/>
      <c r="G38" s="212"/>
      <c r="H38" s="214"/>
      <c r="I38" s="208"/>
      <c r="J38" s="180">
        <f>+JUNIOR_D!W235</f>
        <v>0</v>
      </c>
      <c r="K38" s="186">
        <f>+JUNIOR_D!X235</f>
        <v>0</v>
      </c>
      <c r="L38" s="186">
        <f>+JUNIOR_D!Y235</f>
        <v>0</v>
      </c>
      <c r="M38" s="189">
        <f>+JUNIOR_D!Z235</f>
        <v>0</v>
      </c>
      <c r="N38" s="186"/>
      <c r="O38" s="186"/>
      <c r="P38" s="196">
        <f>+JUNIOR_D!AA235</f>
        <v>0</v>
      </c>
      <c r="R38"/>
      <c r="S38"/>
      <c r="T38"/>
      <c r="U38"/>
      <c r="V38"/>
      <c r="W38"/>
      <c r="X38"/>
      <c r="Y38"/>
    </row>
    <row r="39" spans="2:8" ht="15">
      <c r="B39" s="178"/>
      <c r="C39" s="178"/>
      <c r="E39" s="355"/>
      <c r="F39" s="178"/>
      <c r="G39" s="178"/>
      <c r="H39" s="178"/>
    </row>
    <row r="40" spans="1:16" ht="15">
      <c r="A40" s="178" t="s">
        <v>80</v>
      </c>
      <c r="B40" s="180" t="s">
        <v>9</v>
      </c>
      <c r="C40" s="180">
        <v>8</v>
      </c>
      <c r="D40" s="213"/>
      <c r="E40" s="357"/>
      <c r="F40" s="209"/>
      <c r="G40" s="209"/>
      <c r="H40" s="180"/>
      <c r="I40" s="292"/>
      <c r="J40" s="180">
        <f>+JUNIOR_D!W237</f>
        <v>0</v>
      </c>
      <c r="K40" s="186">
        <f>+JUNIOR_D!X268</f>
        <v>0</v>
      </c>
      <c r="L40" s="186">
        <f>+JUNIOR_D!Y268</f>
        <v>0</v>
      </c>
      <c r="M40" s="189">
        <f>+JUNIOR_D!Z268</f>
        <v>0</v>
      </c>
      <c r="N40" s="186"/>
      <c r="O40" s="186"/>
      <c r="P40" s="189">
        <f>+JUNIOR_D!AA268</f>
        <v>0</v>
      </c>
    </row>
    <row r="41" spans="4:16" ht="15">
      <c r="D41" s="490"/>
      <c r="E41" s="357"/>
      <c r="F41" s="209"/>
      <c r="G41" s="209"/>
      <c r="H41" s="180"/>
      <c r="I41" s="208"/>
      <c r="J41" s="180">
        <f>+JUNIOR_D!W238</f>
        <v>0</v>
      </c>
      <c r="K41" s="186">
        <f>+JUNIOR_D!X269</f>
        <v>0</v>
      </c>
      <c r="L41" s="186">
        <f>+JUNIOR_D!Y269</f>
        <v>0</v>
      </c>
      <c r="M41" s="189">
        <f>+JUNIOR_D!Z269</f>
        <v>0</v>
      </c>
      <c r="N41" s="186"/>
      <c r="O41" s="186"/>
      <c r="P41" s="196">
        <f>+JUNIOR_D!AA269</f>
        <v>0</v>
      </c>
    </row>
    <row r="42" spans="3:16" ht="15">
      <c r="C42" s="239"/>
      <c r="E42" s="357"/>
      <c r="F42" s="209"/>
      <c r="G42" s="209"/>
      <c r="H42" s="180"/>
      <c r="I42" s="208"/>
      <c r="J42" s="180">
        <f>+JUNIOR_D!W239</f>
        <v>0</v>
      </c>
      <c r="K42" s="186">
        <f>+JUNIOR_D!X270</f>
        <v>0</v>
      </c>
      <c r="L42" s="186">
        <f>+JUNIOR_D!Y270</f>
        <v>0</v>
      </c>
      <c r="M42" s="189">
        <f>+JUNIOR_D!Z270</f>
        <v>0</v>
      </c>
      <c r="N42" s="186"/>
      <c r="O42" s="186"/>
      <c r="P42" s="196">
        <f>+JUNIOR_D!AA270</f>
        <v>0</v>
      </c>
    </row>
    <row r="43" spans="1:16" ht="17.25">
      <c r="A43" s="184"/>
      <c r="C43" s="343">
        <f>RANK(D43,D43:D88)</f>
        <v>1</v>
      </c>
      <c r="D43" s="233">
        <f>+JUNIOR_D!U284</f>
        <v>0</v>
      </c>
      <c r="E43" s="358"/>
      <c r="F43" s="209"/>
      <c r="G43" s="212"/>
      <c r="H43" s="214"/>
      <c r="I43" s="208"/>
      <c r="J43" s="180">
        <f>+JUNIOR_D!W240</f>
        <v>0</v>
      </c>
      <c r="K43" s="186">
        <f>+JUNIOR_D!X271</f>
        <v>0</v>
      </c>
      <c r="L43" s="186">
        <f>+JUNIOR_D!Y271</f>
        <v>0</v>
      </c>
      <c r="M43" s="189">
        <f>+JUNIOR_D!Z271</f>
        <v>0</v>
      </c>
      <c r="N43" s="186"/>
      <c r="O43" s="186"/>
      <c r="P43" s="196">
        <f>+JUNIOR_D!AA271</f>
        <v>0</v>
      </c>
    </row>
    <row r="44" spans="2:8" ht="15">
      <c r="B44" s="178"/>
      <c r="C44" s="178"/>
      <c r="E44" s="355"/>
      <c r="F44" s="178"/>
      <c r="G44" s="178"/>
      <c r="H44" s="178"/>
    </row>
    <row r="45" spans="1:16" ht="15">
      <c r="A45" s="178" t="s">
        <v>80</v>
      </c>
      <c r="B45" s="180" t="s">
        <v>9</v>
      </c>
      <c r="C45" s="180">
        <v>9</v>
      </c>
      <c r="D45" s="213"/>
      <c r="E45" s="357"/>
      <c r="F45" s="209"/>
      <c r="G45" s="209"/>
      <c r="H45" s="180"/>
      <c r="I45" s="292"/>
      <c r="J45" s="180">
        <f>+JUNIOR_D!W242</f>
        <v>0</v>
      </c>
      <c r="K45" s="186">
        <f>+JUNIOR_D!X304</f>
        <v>0</v>
      </c>
      <c r="L45" s="186">
        <f>+JUNIOR_D!Y304</f>
        <v>0</v>
      </c>
      <c r="M45" s="189">
        <f>+JUNIOR_D!Z304</f>
        <v>0</v>
      </c>
      <c r="N45" s="186"/>
      <c r="O45" s="186"/>
      <c r="P45" s="189">
        <f>+JUNIOR_D!AA304</f>
        <v>0</v>
      </c>
    </row>
    <row r="46" spans="5:16" ht="15">
      <c r="E46" s="357"/>
      <c r="F46" s="209"/>
      <c r="G46" s="209"/>
      <c r="H46" s="180"/>
      <c r="I46" s="208"/>
      <c r="J46" s="180">
        <f>+JUNIOR_D!W243</f>
        <v>0</v>
      </c>
      <c r="K46" s="186">
        <f>+JUNIOR_D!X305</f>
        <v>0</v>
      </c>
      <c r="L46" s="186">
        <f>+JUNIOR_D!Y305</f>
        <v>0</v>
      </c>
      <c r="M46" s="189">
        <f>+JUNIOR_D!Z305</f>
        <v>0</v>
      </c>
      <c r="N46" s="186"/>
      <c r="O46" s="186"/>
      <c r="P46" s="189">
        <f>+JUNIOR_D!AA305</f>
        <v>0</v>
      </c>
    </row>
    <row r="47" spans="3:16" ht="15">
      <c r="C47" s="239"/>
      <c r="E47" s="357"/>
      <c r="F47" s="209"/>
      <c r="G47" s="209"/>
      <c r="H47" s="180"/>
      <c r="I47" s="208"/>
      <c r="J47" s="180">
        <f>+JUNIOR_D!W244</f>
        <v>0</v>
      </c>
      <c r="K47" s="186">
        <f>+JUNIOR_D!X306</f>
        <v>0</v>
      </c>
      <c r="L47" s="186">
        <f>+JUNIOR_D!Y306</f>
        <v>0</v>
      </c>
      <c r="M47" s="189">
        <f>+JUNIOR_D!Z306</f>
        <v>0</v>
      </c>
      <c r="N47" s="186"/>
      <c r="O47" s="186"/>
      <c r="P47" s="189">
        <f>+JUNIOR_D!AA306</f>
        <v>0</v>
      </c>
    </row>
    <row r="48" spans="1:16" ht="17.25">
      <c r="A48" s="184"/>
      <c r="C48" s="343">
        <f>RANK(D48,D48:D93)</f>
        <v>1</v>
      </c>
      <c r="D48" s="233">
        <f>+JUNIOR_D!U320</f>
        <v>0</v>
      </c>
      <c r="E48" s="358"/>
      <c r="F48" s="209"/>
      <c r="G48" s="212"/>
      <c r="H48" s="214"/>
      <c r="I48" s="208"/>
      <c r="J48" s="180">
        <f>+JUNIOR_D!W245</f>
        <v>0</v>
      </c>
      <c r="K48" s="186">
        <f>+JUNIOR_D!X307</f>
        <v>0</v>
      </c>
      <c r="L48" s="186">
        <f>+JUNIOR_D!Y307</f>
        <v>0</v>
      </c>
      <c r="M48" s="189">
        <f>+JUNIOR_D!Z307</f>
        <v>0</v>
      </c>
      <c r="N48" s="186"/>
      <c r="O48" s="186"/>
      <c r="P48" s="189">
        <f>+JUNIOR_D!AA307</f>
        <v>0</v>
      </c>
    </row>
    <row r="49" spans="2:8" ht="15">
      <c r="B49" s="178"/>
      <c r="C49" s="178"/>
      <c r="E49" s="355"/>
      <c r="F49" s="178"/>
      <c r="G49" s="178"/>
      <c r="H49" s="178"/>
    </row>
    <row r="50" spans="1:16" ht="15">
      <c r="A50" s="178" t="s">
        <v>80</v>
      </c>
      <c r="B50" s="180" t="s">
        <v>9</v>
      </c>
      <c r="C50" s="180">
        <v>999</v>
      </c>
      <c r="D50" s="213"/>
      <c r="E50" s="357"/>
      <c r="F50" s="209"/>
      <c r="G50" s="209"/>
      <c r="H50" s="180"/>
      <c r="I50" s="292"/>
      <c r="J50" s="180">
        <f>+JUNIOR_D!W247</f>
        <v>0</v>
      </c>
      <c r="K50" s="186">
        <f>+JUNIOR_D!X340</f>
        <v>0</v>
      </c>
      <c r="L50" s="186">
        <f>+JUNIOR_D!Y340</f>
        <v>0</v>
      </c>
      <c r="M50" s="189">
        <f>+JUNIOR_D!Z340</f>
        <v>0</v>
      </c>
      <c r="N50" s="186"/>
      <c r="O50" s="186"/>
      <c r="P50" s="189">
        <f>+JUNIOR_D!AA340</f>
        <v>0</v>
      </c>
    </row>
    <row r="51" spans="5:16" ht="15">
      <c r="E51" s="357"/>
      <c r="F51" s="209"/>
      <c r="G51" s="209"/>
      <c r="H51" s="180"/>
      <c r="I51" s="208"/>
      <c r="J51" s="180">
        <f>+JUNIOR_D!W248</f>
        <v>0</v>
      </c>
      <c r="K51" s="186">
        <f>+JUNIOR_D!X341</f>
        <v>0</v>
      </c>
      <c r="L51" s="186">
        <f>+JUNIOR_D!Y341</f>
        <v>0</v>
      </c>
      <c r="M51" s="189">
        <f>+JUNIOR_D!Z341</f>
        <v>0</v>
      </c>
      <c r="N51" s="186"/>
      <c r="O51" s="186"/>
      <c r="P51" s="189">
        <f>+JUNIOR_D!AA341</f>
        <v>0</v>
      </c>
    </row>
    <row r="52" spans="3:16" ht="15">
      <c r="C52" s="239"/>
      <c r="E52" s="357"/>
      <c r="F52" s="209"/>
      <c r="G52" s="209"/>
      <c r="H52" s="180"/>
      <c r="I52" s="208"/>
      <c r="J52" s="180">
        <f>+JUNIOR_D!W249</f>
        <v>0</v>
      </c>
      <c r="K52" s="186">
        <f>+JUNIOR_D!X342</f>
        <v>0</v>
      </c>
      <c r="L52" s="186">
        <f>+JUNIOR_D!Y342</f>
        <v>0</v>
      </c>
      <c r="M52" s="189">
        <f>+JUNIOR_D!Z342</f>
        <v>0</v>
      </c>
      <c r="N52" s="186"/>
      <c r="O52" s="186"/>
      <c r="P52" s="189">
        <f>+JUNIOR_D!AA342</f>
        <v>0</v>
      </c>
    </row>
    <row r="53" spans="1:16" ht="17.25">
      <c r="A53" s="184"/>
      <c r="C53" s="343">
        <f>RANK(D53,D53:D98)</f>
        <v>1</v>
      </c>
      <c r="D53" s="233">
        <f>+JUNIOR_D!U356</f>
        <v>0</v>
      </c>
      <c r="E53" s="358"/>
      <c r="F53" s="209"/>
      <c r="G53" s="209"/>
      <c r="H53" s="214"/>
      <c r="I53" s="208"/>
      <c r="J53" s="180">
        <f>+JUNIOR_D!W250</f>
        <v>0</v>
      </c>
      <c r="K53" s="186">
        <f>+JUNIOR_D!X343</f>
        <v>0</v>
      </c>
      <c r="L53" s="186">
        <f>+JUNIOR_D!Y343</f>
        <v>0</v>
      </c>
      <c r="M53" s="189">
        <f>+JUNIOR_D!Z343</f>
        <v>0</v>
      </c>
      <c r="N53" s="186"/>
      <c r="O53" s="186"/>
      <c r="P53" s="189">
        <f>+JUNIOR_D!AA343</f>
        <v>0</v>
      </c>
    </row>
    <row r="54" spans="2:8" ht="15">
      <c r="B54" s="178"/>
      <c r="C54" s="178"/>
      <c r="E54" s="355"/>
      <c r="F54" s="178"/>
      <c r="G54" s="178"/>
      <c r="H54" s="178"/>
    </row>
    <row r="55" spans="1:31" s="234" customFormat="1" ht="15">
      <c r="A55" s="246"/>
      <c r="B55" s="247"/>
      <c r="C55" s="248"/>
      <c r="D55" s="314"/>
      <c r="E55" s="359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71"/>
      <c r="AB55" s="272"/>
      <c r="AC55" s="272"/>
      <c r="AD55" s="272"/>
      <c r="AE55" s="272"/>
    </row>
    <row r="56" spans="1:31" s="234" customFormat="1" ht="17.25">
      <c r="A56" s="246"/>
      <c r="B56" s="247"/>
      <c r="C56" s="248"/>
      <c r="D56" s="248"/>
      <c r="E56" s="359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708" t="s">
        <v>141</v>
      </c>
      <c r="U56" s="708"/>
      <c r="V56" s="708"/>
      <c r="W56" s="708"/>
      <c r="X56" s="708"/>
      <c r="Y56" s="708"/>
      <c r="Z56" s="708"/>
      <c r="AA56" s="708"/>
      <c r="AB56" s="708"/>
      <c r="AC56" s="272"/>
      <c r="AD56" s="272"/>
      <c r="AE56" s="272"/>
    </row>
    <row r="57" spans="1:31" s="234" customFormat="1" ht="15">
      <c r="A57" s="210" t="s">
        <v>81</v>
      </c>
      <c r="B57" s="211"/>
      <c r="C57" s="245" t="s">
        <v>81</v>
      </c>
      <c r="D57" s="245" t="s">
        <v>81</v>
      </c>
      <c r="E57" s="360" t="s">
        <v>81</v>
      </c>
      <c r="F57" s="245" t="s">
        <v>81</v>
      </c>
      <c r="G57" s="245" t="s">
        <v>81</v>
      </c>
      <c r="H57" s="245" t="s">
        <v>81</v>
      </c>
      <c r="I57" s="245" t="s">
        <v>81</v>
      </c>
      <c r="J57" s="245" t="s">
        <v>81</v>
      </c>
      <c r="K57" s="245" t="s">
        <v>81</v>
      </c>
      <c r="L57" s="245" t="s">
        <v>81</v>
      </c>
      <c r="M57" s="245" t="s">
        <v>81</v>
      </c>
      <c r="N57" s="245" t="s">
        <v>81</v>
      </c>
      <c r="O57" s="245" t="s">
        <v>81</v>
      </c>
      <c r="P57" s="245" t="s">
        <v>81</v>
      </c>
      <c r="Q57" s="245" t="s">
        <v>81</v>
      </c>
      <c r="R57" s="245" t="s">
        <v>81</v>
      </c>
      <c r="S57" s="245" t="s">
        <v>81</v>
      </c>
      <c r="T57" s="245" t="s">
        <v>81</v>
      </c>
      <c r="U57" s="245" t="s">
        <v>81</v>
      </c>
      <c r="V57" s="245" t="s">
        <v>81</v>
      </c>
      <c r="W57" s="245" t="s">
        <v>81</v>
      </c>
      <c r="X57" s="245" t="s">
        <v>81</v>
      </c>
      <c r="Y57" s="245" t="s">
        <v>81</v>
      </c>
      <c r="Z57" s="245" t="s">
        <v>81</v>
      </c>
      <c r="AA57" s="273" t="s">
        <v>81</v>
      </c>
      <c r="AB57" s="272"/>
      <c r="AC57" s="272"/>
      <c r="AD57" s="272"/>
      <c r="AE57" s="272"/>
    </row>
    <row r="58" spans="1:31" s="234" customFormat="1" ht="15.75" thickBot="1">
      <c r="A58" s="246"/>
      <c r="B58" s="247"/>
      <c r="C58" s="248"/>
      <c r="D58" s="706" t="s">
        <v>143</v>
      </c>
      <c r="E58" s="707"/>
      <c r="F58" s="209">
        <v>11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74" t="s">
        <v>134</v>
      </c>
      <c r="AB58" s="272"/>
      <c r="AC58" s="272"/>
      <c r="AD58" s="272"/>
      <c r="AE58" s="272"/>
    </row>
    <row r="59" spans="1:37" s="234" customFormat="1" ht="27.75" thickBot="1">
      <c r="A59" s="202" t="s">
        <v>20</v>
      </c>
      <c r="B59" s="201" t="s">
        <v>22</v>
      </c>
      <c r="C59" s="197" t="s">
        <v>28</v>
      </c>
      <c r="D59" s="203" t="s">
        <v>79</v>
      </c>
      <c r="E59" s="361" t="s">
        <v>70</v>
      </c>
      <c r="F59" s="207" t="s">
        <v>82</v>
      </c>
      <c r="G59" s="207" t="s">
        <v>0</v>
      </c>
      <c r="H59" s="207" t="s">
        <v>83</v>
      </c>
      <c r="I59" s="198" t="s">
        <v>84</v>
      </c>
      <c r="J59" s="199" t="s">
        <v>77</v>
      </c>
      <c r="K59" s="198" t="s">
        <v>4</v>
      </c>
      <c r="L59" s="199" t="s">
        <v>89</v>
      </c>
      <c r="M59" s="199" t="s">
        <v>90</v>
      </c>
      <c r="N59" s="200" t="s">
        <v>91</v>
      </c>
      <c r="O59" s="201" t="s">
        <v>92</v>
      </c>
      <c r="P59" s="216" t="s">
        <v>105</v>
      </c>
      <c r="Q59"/>
      <c r="R59"/>
      <c r="S59" s="85" t="s">
        <v>115</v>
      </c>
      <c r="T59" s="85" t="s">
        <v>114</v>
      </c>
      <c r="U59" s="85" t="s">
        <v>111</v>
      </c>
      <c r="V59" s="85" t="s">
        <v>112</v>
      </c>
      <c r="W59" s="85" t="s">
        <v>113</v>
      </c>
      <c r="X59" s="85" t="s">
        <v>109</v>
      </c>
      <c r="Y59" s="85" t="s">
        <v>105</v>
      </c>
      <c r="Z59"/>
      <c r="AA59" s="116" t="s">
        <v>115</v>
      </c>
      <c r="AB59" s="272" t="s">
        <v>114</v>
      </c>
      <c r="AC59" s="272" t="s">
        <v>111</v>
      </c>
      <c r="AD59" s="272" t="s">
        <v>112</v>
      </c>
      <c r="AE59" s="272" t="s">
        <v>113</v>
      </c>
      <c r="AF59" s="85" t="s">
        <v>114</v>
      </c>
      <c r="AG59" s="85" t="s">
        <v>111</v>
      </c>
      <c r="AH59" s="85" t="s">
        <v>112</v>
      </c>
      <c r="AI59" s="85" t="s">
        <v>113</v>
      </c>
      <c r="AJ59" s="85" t="s">
        <v>109</v>
      </c>
      <c r="AK59" s="85" t="s">
        <v>105</v>
      </c>
    </row>
    <row r="60" spans="1:37" ht="15">
      <c r="A60" s="178" t="s">
        <v>81</v>
      </c>
      <c r="B60" s="180" t="s">
        <v>9</v>
      </c>
      <c r="C60" s="180">
        <v>10</v>
      </c>
      <c r="D60" s="213"/>
      <c r="E60" s="362"/>
      <c r="F60" s="209"/>
      <c r="G60" s="209"/>
      <c r="H60" s="180"/>
      <c r="I60" s="292"/>
      <c r="J60" s="180">
        <f>+SENIOR_D!W16</f>
        <v>0</v>
      </c>
      <c r="K60" s="186">
        <f>+SENIOR_D!X16</f>
        <v>0</v>
      </c>
      <c r="L60" s="186">
        <f>+SENIOR_D!Y16</f>
        <v>0</v>
      </c>
      <c r="M60" s="189">
        <f>+SENIOR_D!Z16</f>
        <v>0</v>
      </c>
      <c r="N60" s="186"/>
      <c r="O60" s="186"/>
      <c r="P60" s="196">
        <f>+SENIOR_D!AA16</f>
        <v>0</v>
      </c>
      <c r="R60"/>
      <c r="S60"/>
      <c r="T60"/>
      <c r="U60"/>
      <c r="V60"/>
      <c r="W60"/>
      <c r="X60"/>
      <c r="Y60"/>
      <c r="AA60" s="269"/>
      <c r="AB60" s="269"/>
      <c r="AC60" s="269"/>
      <c r="AD60" s="269"/>
      <c r="AF60"/>
      <c r="AG60"/>
      <c r="AH60"/>
      <c r="AI60"/>
      <c r="AJ60"/>
      <c r="AK60"/>
    </row>
    <row r="61" spans="5:37" ht="15">
      <c r="E61" s="362"/>
      <c r="F61" s="209"/>
      <c r="G61" s="209"/>
      <c r="H61" s="180"/>
      <c r="I61" s="208"/>
      <c r="J61" s="180">
        <f>+SENIOR_D!W17</f>
        <v>0</v>
      </c>
      <c r="K61" s="186">
        <f>+SENIOR_D!X17</f>
        <v>0</v>
      </c>
      <c r="L61" s="186">
        <f>+SENIOR_D!Y17</f>
        <v>0</v>
      </c>
      <c r="M61" s="189">
        <f>+SENIOR_D!Z17</f>
        <v>0</v>
      </c>
      <c r="N61" s="186"/>
      <c r="O61" s="186"/>
      <c r="P61" s="196">
        <f>+SENIOR_D!AA17</f>
        <v>0</v>
      </c>
      <c r="R61"/>
      <c r="S61"/>
      <c r="T61"/>
      <c r="U61"/>
      <c r="V61"/>
      <c r="W61"/>
      <c r="X61"/>
      <c r="Y61"/>
      <c r="AA61" s="269"/>
      <c r="AB61" s="269"/>
      <c r="AC61" s="269"/>
      <c r="AD61" s="269"/>
      <c r="AF61"/>
      <c r="AG61"/>
      <c r="AH61"/>
      <c r="AI61"/>
      <c r="AJ61"/>
      <c r="AK61"/>
    </row>
    <row r="62" spans="3:37" ht="15">
      <c r="C62" s="239"/>
      <c r="E62" s="362"/>
      <c r="F62" s="209"/>
      <c r="G62" s="209"/>
      <c r="H62" s="180"/>
      <c r="I62" s="208"/>
      <c r="J62" s="180">
        <f>+SENIOR_D!W18</f>
        <v>0</v>
      </c>
      <c r="K62" s="186">
        <f>+SENIOR_D!X18</f>
        <v>0</v>
      </c>
      <c r="L62" s="186">
        <f>+SENIOR_D!Y18</f>
        <v>0</v>
      </c>
      <c r="M62" s="189">
        <f>+SENIOR_D!Z18</f>
        <v>0</v>
      </c>
      <c r="N62" s="186"/>
      <c r="O62" s="186"/>
      <c r="P62" s="196">
        <f>+SENIOR_D!AA18</f>
        <v>0</v>
      </c>
      <c r="R62"/>
      <c r="S62"/>
      <c r="T62"/>
      <c r="U62"/>
      <c r="V62"/>
      <c r="W62"/>
      <c r="X62"/>
      <c r="Y62"/>
      <c r="AA62" s="269"/>
      <c r="AB62" s="269"/>
      <c r="AC62" s="269"/>
      <c r="AD62" s="269"/>
      <c r="AF62"/>
      <c r="AG62"/>
      <c r="AH62"/>
      <c r="AI62"/>
      <c r="AJ62"/>
      <c r="AK62"/>
    </row>
    <row r="63" spans="1:37" ht="17.25">
      <c r="A63" s="503" t="s">
        <v>191</v>
      </c>
      <c r="C63" s="232">
        <f>RANK(D63,D63:D108)</f>
        <v>1</v>
      </c>
      <c r="D63" s="233">
        <f>+SENIOR_D!U32</f>
        <v>0</v>
      </c>
      <c r="E63" s="363"/>
      <c r="F63" s="209"/>
      <c r="G63" s="500"/>
      <c r="H63" s="501"/>
      <c r="I63" s="502"/>
      <c r="J63" s="180">
        <f>+SENIOR_D!W19</f>
        <v>0</v>
      </c>
      <c r="K63" s="186">
        <f>+SENIOR_D!X19</f>
        <v>0</v>
      </c>
      <c r="L63" s="186">
        <f>+SENIOR_D!Y19</f>
        <v>0</v>
      </c>
      <c r="M63" s="189">
        <f>+SENIOR_D!Z19</f>
        <v>0</v>
      </c>
      <c r="N63" s="186"/>
      <c r="O63" s="186"/>
      <c r="P63" s="196">
        <f>+SENIOR_D!AA19</f>
        <v>0</v>
      </c>
      <c r="R63"/>
      <c r="S63"/>
      <c r="T63"/>
      <c r="U63"/>
      <c r="V63"/>
      <c r="W63"/>
      <c r="X63"/>
      <c r="Y63"/>
      <c r="AA63" s="269"/>
      <c r="AB63" s="269"/>
      <c r="AC63" s="269"/>
      <c r="AD63" s="269"/>
      <c r="AF63"/>
      <c r="AG63"/>
      <c r="AH63"/>
      <c r="AI63"/>
      <c r="AJ63"/>
      <c r="AK63"/>
    </row>
    <row r="64" spans="1:37" ht="15">
      <c r="A64" s="184"/>
      <c r="B64" s="185"/>
      <c r="C64" s="185"/>
      <c r="D64" s="184"/>
      <c r="E64" s="364"/>
      <c r="F64" s="185"/>
      <c r="G64" s="185"/>
      <c r="H64" s="185"/>
      <c r="J64" s="179"/>
      <c r="R64"/>
      <c r="S64"/>
      <c r="T64"/>
      <c r="U64"/>
      <c r="V64"/>
      <c r="W64"/>
      <c r="X64"/>
      <c r="Y64"/>
      <c r="AA64" s="275"/>
      <c r="AB64" s="275"/>
      <c r="AC64" s="275"/>
      <c r="AD64" s="275"/>
      <c r="AF64"/>
      <c r="AG64"/>
      <c r="AH64"/>
      <c r="AI64"/>
      <c r="AJ64"/>
      <c r="AK64"/>
    </row>
    <row r="65" spans="1:37" ht="15">
      <c r="A65" s="178" t="s">
        <v>81</v>
      </c>
      <c r="B65" s="180" t="s">
        <v>9</v>
      </c>
      <c r="C65" s="180">
        <v>11</v>
      </c>
      <c r="D65" s="213"/>
      <c r="E65" s="362"/>
      <c r="F65" s="209"/>
      <c r="G65" s="209"/>
      <c r="H65" s="180"/>
      <c r="I65" s="292"/>
      <c r="J65" s="180">
        <f>+SENIOR_D!W52</f>
        <v>0</v>
      </c>
      <c r="K65" s="186">
        <f>+SENIOR_D!X52</f>
        <v>0</v>
      </c>
      <c r="L65" s="186">
        <f>+SENIOR_D!Y52</f>
        <v>0</v>
      </c>
      <c r="M65" s="189">
        <f>+SENIOR_D!Z52</f>
        <v>0</v>
      </c>
      <c r="N65" s="180"/>
      <c r="O65" s="180"/>
      <c r="P65" s="196">
        <f>+SENIOR_D!AA52</f>
        <v>0</v>
      </c>
      <c r="R65"/>
      <c r="S65"/>
      <c r="T65"/>
      <c r="U65"/>
      <c r="V65"/>
      <c r="W65"/>
      <c r="X65"/>
      <c r="Y65"/>
      <c r="AA65" s="275"/>
      <c r="AB65" s="275"/>
      <c r="AC65" s="275"/>
      <c r="AD65" s="275"/>
      <c r="AF65"/>
      <c r="AG65"/>
      <c r="AH65"/>
      <c r="AI65"/>
      <c r="AJ65"/>
      <c r="AK65"/>
    </row>
    <row r="66" spans="5:37" ht="15">
      <c r="E66" s="362"/>
      <c r="F66" s="209"/>
      <c r="G66" s="209"/>
      <c r="H66" s="180"/>
      <c r="I66" s="208"/>
      <c r="J66" s="180">
        <f>+SENIOR_D!W53</f>
        <v>0</v>
      </c>
      <c r="K66" s="186">
        <f>+SENIOR_D!X53</f>
        <v>0</v>
      </c>
      <c r="L66" s="186">
        <f>+SENIOR_D!Y53</f>
        <v>0</v>
      </c>
      <c r="M66" s="189">
        <f>+SENIOR_D!Z53</f>
        <v>0</v>
      </c>
      <c r="N66" s="180"/>
      <c r="O66" s="180"/>
      <c r="P66" s="196">
        <f>+SENIOR_D!AA53</f>
        <v>0</v>
      </c>
      <c r="R66"/>
      <c r="S66"/>
      <c r="T66"/>
      <c r="U66"/>
      <c r="V66"/>
      <c r="W66"/>
      <c r="X66"/>
      <c r="Y66"/>
      <c r="AA66" s="275"/>
      <c r="AB66" s="275"/>
      <c r="AC66" s="275"/>
      <c r="AD66" s="275"/>
      <c r="AF66"/>
      <c r="AG66"/>
      <c r="AH66"/>
      <c r="AI66"/>
      <c r="AJ66"/>
      <c r="AK66"/>
    </row>
    <row r="67" spans="3:37" ht="15">
      <c r="C67" s="239"/>
      <c r="E67" s="362"/>
      <c r="F67" s="209"/>
      <c r="G67" s="209"/>
      <c r="H67" s="180"/>
      <c r="I67" s="208"/>
      <c r="J67" s="180">
        <f>+SENIOR_D!W54</f>
        <v>0</v>
      </c>
      <c r="K67" s="186">
        <f>+SENIOR_D!X54</f>
        <v>0</v>
      </c>
      <c r="L67" s="186">
        <f>+SENIOR_D!Y54</f>
        <v>0</v>
      </c>
      <c r="M67" s="189">
        <f>+SENIOR_D!Z54</f>
        <v>0</v>
      </c>
      <c r="N67" s="180"/>
      <c r="O67" s="180"/>
      <c r="P67" s="196">
        <f>+SENIOR_D!AA54</f>
        <v>0</v>
      </c>
      <c r="R67"/>
      <c r="S67"/>
      <c r="T67"/>
      <c r="U67"/>
      <c r="V67"/>
      <c r="W67"/>
      <c r="X67"/>
      <c r="Y67"/>
      <c r="AA67" s="275"/>
      <c r="AB67" s="275"/>
      <c r="AC67" s="275"/>
      <c r="AD67" s="275"/>
      <c r="AF67"/>
      <c r="AG67"/>
      <c r="AH67"/>
      <c r="AI67"/>
      <c r="AJ67"/>
      <c r="AK67"/>
    </row>
    <row r="68" spans="3:37" ht="17.25">
      <c r="C68" s="232">
        <f>RANK(D68,D68:D113)</f>
        <v>1</v>
      </c>
      <c r="D68" s="233">
        <f>+SENIOR_D!U68</f>
        <v>0</v>
      </c>
      <c r="E68" s="363"/>
      <c r="F68" s="209"/>
      <c r="G68" s="212"/>
      <c r="H68" s="214"/>
      <c r="I68" s="208"/>
      <c r="J68" s="180">
        <f>+SENIOR_D!W55</f>
        <v>0</v>
      </c>
      <c r="K68" s="186">
        <f>+SENIOR_D!X55</f>
        <v>0</v>
      </c>
      <c r="L68" s="186">
        <f>+SENIOR_D!Y55</f>
        <v>0</v>
      </c>
      <c r="M68" s="189">
        <f>+SENIOR_D!Z55</f>
        <v>0</v>
      </c>
      <c r="N68" s="180"/>
      <c r="O68" s="180"/>
      <c r="P68" s="196">
        <f>+SENIOR_D!AA55</f>
        <v>0</v>
      </c>
      <c r="R68"/>
      <c r="S68"/>
      <c r="T68"/>
      <c r="U68"/>
      <c r="V68"/>
      <c r="W68"/>
      <c r="X68"/>
      <c r="Y68"/>
      <c r="AF68"/>
      <c r="AG68"/>
      <c r="AH68"/>
      <c r="AI68"/>
      <c r="AJ68"/>
      <c r="AK68"/>
    </row>
    <row r="69" spans="10:37" ht="15">
      <c r="J69" s="180"/>
      <c r="K69" s="188"/>
      <c r="L69" s="180"/>
      <c r="M69" s="187"/>
      <c r="N69" s="180"/>
      <c r="O69" s="180"/>
      <c r="R69"/>
      <c r="S69"/>
      <c r="T69"/>
      <c r="U69"/>
      <c r="V69"/>
      <c r="W69"/>
      <c r="X69"/>
      <c r="Y69"/>
      <c r="AA69" s="116" t="s">
        <v>135</v>
      </c>
      <c r="AF69"/>
      <c r="AG69"/>
      <c r="AH69"/>
      <c r="AI69"/>
      <c r="AJ69"/>
      <c r="AK69"/>
    </row>
    <row r="70" spans="1:37" ht="15">
      <c r="A70" s="178" t="s">
        <v>81</v>
      </c>
      <c r="B70" s="180" t="s">
        <v>9</v>
      </c>
      <c r="C70" s="180">
        <v>12</v>
      </c>
      <c r="D70" s="213"/>
      <c r="E70" s="362"/>
      <c r="F70" s="209"/>
      <c r="G70" s="209"/>
      <c r="H70" s="180"/>
      <c r="I70" s="292"/>
      <c r="J70" s="180">
        <f>+SENIOR_D!W88</f>
        <v>0</v>
      </c>
      <c r="K70" s="186">
        <f>+SENIOR_D!X88</f>
        <v>0</v>
      </c>
      <c r="L70" s="186">
        <f>+SENIOR_D!Y88</f>
        <v>0</v>
      </c>
      <c r="M70" s="189">
        <f>+SENIOR_D!Z88</f>
        <v>0</v>
      </c>
      <c r="N70" s="180"/>
      <c r="O70" s="180"/>
      <c r="P70" s="196">
        <f>+SENIOR_D!AA88</f>
        <v>0</v>
      </c>
      <c r="R70"/>
      <c r="S70"/>
      <c r="T70"/>
      <c r="U70"/>
      <c r="V70"/>
      <c r="W70"/>
      <c r="X70"/>
      <c r="Y70"/>
      <c r="AA70" s="116" t="s">
        <v>115</v>
      </c>
      <c r="AB70" s="116" t="s">
        <v>114</v>
      </c>
      <c r="AC70" s="116" t="s">
        <v>111</v>
      </c>
      <c r="AD70" s="116" t="s">
        <v>112</v>
      </c>
      <c r="AE70" s="116" t="s">
        <v>113</v>
      </c>
      <c r="AF70"/>
      <c r="AG70"/>
      <c r="AH70"/>
      <c r="AI70"/>
      <c r="AJ70"/>
      <c r="AK70"/>
    </row>
    <row r="71" spans="5:37" ht="15">
      <c r="E71" s="362"/>
      <c r="F71" s="209"/>
      <c r="G71" s="209"/>
      <c r="H71" s="180"/>
      <c r="I71" s="208"/>
      <c r="J71" s="180">
        <f>+SENIOR_D!W89</f>
        <v>0</v>
      </c>
      <c r="K71" s="186">
        <f>+SENIOR_D!X89</f>
        <v>0</v>
      </c>
      <c r="L71" s="186">
        <f>+SENIOR_D!Y89</f>
        <v>0</v>
      </c>
      <c r="M71" s="189">
        <f>+SENIOR_D!Z89</f>
        <v>0</v>
      </c>
      <c r="N71" s="180"/>
      <c r="O71" s="180"/>
      <c r="P71" s="196">
        <f>+SENIOR_D!AA89</f>
        <v>0</v>
      </c>
      <c r="R71"/>
      <c r="S71"/>
      <c r="T71"/>
      <c r="U71"/>
      <c r="V71"/>
      <c r="W71"/>
      <c r="X71"/>
      <c r="Y71"/>
      <c r="AA71" s="275"/>
      <c r="AB71" s="275"/>
      <c r="AC71" s="275"/>
      <c r="AD71" s="275"/>
      <c r="AE71" s="116" t="s">
        <v>136</v>
      </c>
      <c r="AF71"/>
      <c r="AG71"/>
      <c r="AH71"/>
      <c r="AI71"/>
      <c r="AJ71"/>
      <c r="AK71"/>
    </row>
    <row r="72" spans="3:37" ht="15">
      <c r="C72" s="239"/>
      <c r="E72" s="362"/>
      <c r="F72" s="209"/>
      <c r="G72" s="209"/>
      <c r="H72" s="180"/>
      <c r="I72" s="208"/>
      <c r="J72" s="180">
        <f>+SENIOR_D!W90</f>
        <v>0</v>
      </c>
      <c r="K72" s="186">
        <f>+SENIOR_D!X90</f>
        <v>0</v>
      </c>
      <c r="L72" s="186">
        <f>+SENIOR_D!Y90</f>
        <v>0</v>
      </c>
      <c r="M72" s="189">
        <f>+SENIOR_D!Z90</f>
        <v>0</v>
      </c>
      <c r="N72" s="180"/>
      <c r="O72" s="180"/>
      <c r="P72" s="196">
        <f>+SENIOR_D!AA90</f>
        <v>0</v>
      </c>
      <c r="R72"/>
      <c r="S72"/>
      <c r="T72"/>
      <c r="U72"/>
      <c r="V72"/>
      <c r="W72"/>
      <c r="X72"/>
      <c r="Y72"/>
      <c r="AA72" s="275"/>
      <c r="AB72" s="275"/>
      <c r="AC72" s="275"/>
      <c r="AD72" s="275"/>
      <c r="AE72" s="116" t="s">
        <v>137</v>
      </c>
      <c r="AF72"/>
      <c r="AG72"/>
      <c r="AH72"/>
      <c r="AI72"/>
      <c r="AJ72"/>
      <c r="AK72"/>
    </row>
    <row r="73" spans="3:37" ht="17.25">
      <c r="C73" s="232">
        <f>RANK(D73,D73:D118)</f>
        <v>1</v>
      </c>
      <c r="D73" s="233">
        <f>+SENIOR_D!U104</f>
        <v>0</v>
      </c>
      <c r="E73" s="363"/>
      <c r="F73" s="209"/>
      <c r="G73" s="212"/>
      <c r="H73" s="214"/>
      <c r="I73" s="208"/>
      <c r="J73" s="180">
        <f>+SENIOR_D!W91</f>
        <v>0</v>
      </c>
      <c r="K73" s="186">
        <f>+SENIOR_D!X91</f>
        <v>0</v>
      </c>
      <c r="L73" s="186">
        <f>+SENIOR_D!Y91</f>
        <v>0</v>
      </c>
      <c r="M73" s="189">
        <f>+SENIOR_D!Z91</f>
        <v>0</v>
      </c>
      <c r="N73" s="180"/>
      <c r="O73" s="180"/>
      <c r="P73" s="196">
        <f>+SENIOR_D!AA91</f>
        <v>0</v>
      </c>
      <c r="R73"/>
      <c r="S73"/>
      <c r="T73"/>
      <c r="U73"/>
      <c r="V73"/>
      <c r="W73"/>
      <c r="X73"/>
      <c r="Y73"/>
      <c r="AA73" s="275"/>
      <c r="AB73" s="275"/>
      <c r="AC73" s="275"/>
      <c r="AD73" s="275"/>
      <c r="AE73" s="275"/>
      <c r="AF73"/>
      <c r="AG73"/>
      <c r="AH73"/>
      <c r="AI73"/>
      <c r="AJ73"/>
      <c r="AK73"/>
    </row>
    <row r="74" spans="10:37" ht="15">
      <c r="J74" s="180"/>
      <c r="K74" s="188"/>
      <c r="L74" s="180"/>
      <c r="M74" s="187"/>
      <c r="N74" s="180"/>
      <c r="O74" s="180"/>
      <c r="R74"/>
      <c r="S74"/>
      <c r="T74"/>
      <c r="U74"/>
      <c r="V74"/>
      <c r="W74"/>
      <c r="X74"/>
      <c r="Y74"/>
      <c r="AA74" s="275"/>
      <c r="AB74" s="275"/>
      <c r="AC74" s="275"/>
      <c r="AD74" s="275"/>
      <c r="AE74" s="275"/>
      <c r="AF74"/>
      <c r="AG74"/>
      <c r="AH74"/>
      <c r="AI74"/>
      <c r="AJ74"/>
      <c r="AK74"/>
    </row>
    <row r="75" spans="1:37" ht="15">
      <c r="A75" s="178" t="s">
        <v>81</v>
      </c>
      <c r="B75" s="180" t="s">
        <v>9</v>
      </c>
      <c r="C75" s="180">
        <v>13</v>
      </c>
      <c r="D75" s="213"/>
      <c r="E75" s="362"/>
      <c r="F75" s="209"/>
      <c r="G75" s="209"/>
      <c r="H75" s="180"/>
      <c r="I75" s="292"/>
      <c r="J75" s="180">
        <f>+SENIOR_D!W124</f>
        <v>0</v>
      </c>
      <c r="K75" s="186">
        <f>+SENIOR_D!X124</f>
        <v>0</v>
      </c>
      <c r="L75" s="186">
        <f>+SENIOR_D!Y124</f>
        <v>0</v>
      </c>
      <c r="M75" s="189">
        <f>+SENIOR_D!Z124</f>
        <v>0</v>
      </c>
      <c r="N75" s="180"/>
      <c r="O75" s="180"/>
      <c r="P75" s="196">
        <f>+SENIOR_D!AA124</f>
        <v>0</v>
      </c>
      <c r="R75"/>
      <c r="S75"/>
      <c r="T75"/>
      <c r="U75"/>
      <c r="V75"/>
      <c r="W75"/>
      <c r="X75"/>
      <c r="Y75"/>
      <c r="AA75" s="275"/>
      <c r="AB75" s="275"/>
      <c r="AC75" s="275"/>
      <c r="AD75" s="275"/>
      <c r="AE75" s="275"/>
      <c r="AF75"/>
      <c r="AG75"/>
      <c r="AH75"/>
      <c r="AI75"/>
      <c r="AJ75"/>
      <c r="AK75"/>
    </row>
    <row r="76" spans="5:37" ht="15">
      <c r="E76" s="362"/>
      <c r="F76" s="209"/>
      <c r="G76" s="209"/>
      <c r="H76" s="180"/>
      <c r="I76" s="208"/>
      <c r="J76" s="180">
        <f>+SENIOR_D!W125</f>
        <v>0</v>
      </c>
      <c r="K76" s="186">
        <f>+SENIOR_D!X125</f>
        <v>0</v>
      </c>
      <c r="L76" s="186">
        <f>+SENIOR_D!Y125</f>
        <v>0</v>
      </c>
      <c r="M76" s="189">
        <f>+SENIOR_D!Z125</f>
        <v>0</v>
      </c>
      <c r="N76" s="180"/>
      <c r="O76" s="180"/>
      <c r="P76" s="196">
        <f>+SENIOR_D!AA125</f>
        <v>0</v>
      </c>
      <c r="R76"/>
      <c r="S76"/>
      <c r="T76"/>
      <c r="U76"/>
      <c r="V76"/>
      <c r="W76"/>
      <c r="X76"/>
      <c r="Y76"/>
      <c r="AA76" s="275"/>
      <c r="AB76" s="275"/>
      <c r="AC76" s="275"/>
      <c r="AD76" s="275"/>
      <c r="AE76" s="275"/>
      <c r="AF76"/>
      <c r="AG76"/>
      <c r="AH76"/>
      <c r="AI76"/>
      <c r="AJ76"/>
      <c r="AK76"/>
    </row>
    <row r="77" spans="3:37" ht="15">
      <c r="C77" s="239"/>
      <c r="E77" s="362"/>
      <c r="F77" s="209"/>
      <c r="G77" s="209"/>
      <c r="H77" s="180"/>
      <c r="I77" s="208"/>
      <c r="J77" s="180">
        <f>+SENIOR_D!W126</f>
        <v>0</v>
      </c>
      <c r="K77" s="186">
        <f>+SENIOR_D!X126</f>
        <v>0</v>
      </c>
      <c r="L77" s="186">
        <f>+SENIOR_D!Y126</f>
        <v>0</v>
      </c>
      <c r="M77" s="189">
        <f>+SENIOR_D!Z126</f>
        <v>0</v>
      </c>
      <c r="N77" s="180"/>
      <c r="O77" s="180"/>
      <c r="P77" s="196">
        <f>+SENIOR_D!AA126</f>
        <v>0</v>
      </c>
      <c r="R77"/>
      <c r="S77"/>
      <c r="T77"/>
      <c r="U77"/>
      <c r="V77"/>
      <c r="W77"/>
      <c r="X77"/>
      <c r="Y77"/>
      <c r="AA77" s="275"/>
      <c r="AB77" s="275"/>
      <c r="AC77" s="275"/>
      <c r="AD77" s="275"/>
      <c r="AE77" s="275"/>
      <c r="AF77"/>
      <c r="AG77"/>
      <c r="AH77"/>
      <c r="AI77"/>
      <c r="AJ77"/>
      <c r="AK77"/>
    </row>
    <row r="78" spans="3:37" ht="17.25">
      <c r="C78" s="232">
        <f>RANK(D78,D78:D123)</f>
        <v>1</v>
      </c>
      <c r="D78" s="233">
        <f>+SENIOR_D!U140</f>
        <v>0</v>
      </c>
      <c r="E78" s="363"/>
      <c r="F78" s="209"/>
      <c r="G78" s="212"/>
      <c r="H78" s="214"/>
      <c r="I78" s="208"/>
      <c r="J78" s="180">
        <f>+SENIOR_D!W127</f>
        <v>0</v>
      </c>
      <c r="K78" s="186">
        <f>+SENIOR_D!X127</f>
        <v>0</v>
      </c>
      <c r="L78" s="186">
        <f>+SENIOR_D!Y127</f>
        <v>0</v>
      </c>
      <c r="M78" s="189">
        <f>+SENIOR_D!Z127</f>
        <v>0</v>
      </c>
      <c r="N78" s="180"/>
      <c r="O78" s="186"/>
      <c r="P78" s="196">
        <f>+SENIOR_D!AA127</f>
        <v>0</v>
      </c>
      <c r="R78"/>
      <c r="S78"/>
      <c r="T78"/>
      <c r="U78"/>
      <c r="V78"/>
      <c r="W78"/>
      <c r="X78"/>
      <c r="Y78"/>
      <c r="AA78" s="275"/>
      <c r="AB78" s="275"/>
      <c r="AC78" s="275"/>
      <c r="AD78" s="275"/>
      <c r="AE78" s="275"/>
      <c r="AF78"/>
      <c r="AG78"/>
      <c r="AH78"/>
      <c r="AI78"/>
      <c r="AJ78"/>
      <c r="AK78"/>
    </row>
    <row r="79" spans="10:37" ht="15">
      <c r="J79" s="179"/>
      <c r="R79"/>
      <c r="S79"/>
      <c r="T79"/>
      <c r="U79"/>
      <c r="V79"/>
      <c r="W79"/>
      <c r="X79"/>
      <c r="Y79"/>
      <c r="AF79"/>
      <c r="AG79"/>
      <c r="AH79"/>
      <c r="AI79"/>
      <c r="AJ79"/>
      <c r="AK79"/>
    </row>
    <row r="80" spans="1:37" ht="15">
      <c r="A80" s="178" t="s">
        <v>81</v>
      </c>
      <c r="B80" s="180" t="s">
        <v>9</v>
      </c>
      <c r="C80" s="180">
        <v>14</v>
      </c>
      <c r="D80" s="213"/>
      <c r="E80" s="362"/>
      <c r="F80" s="209"/>
      <c r="G80" s="209"/>
      <c r="H80" s="180"/>
      <c r="I80" s="292"/>
      <c r="J80" s="180">
        <f>+SENIOR_D!W160</f>
        <v>0</v>
      </c>
      <c r="K80" s="186">
        <f>+SENIOR_D!X160</f>
        <v>0</v>
      </c>
      <c r="L80" s="186">
        <f>+SENIOR_D!Y160</f>
        <v>0</v>
      </c>
      <c r="M80" s="189">
        <f>+SENIOR_D!Z160</f>
        <v>0</v>
      </c>
      <c r="N80" s="180"/>
      <c r="O80" s="180"/>
      <c r="P80" s="196">
        <f>+SENIOR_D!AA160</f>
        <v>0</v>
      </c>
      <c r="R80"/>
      <c r="S80"/>
      <c r="T80"/>
      <c r="U80"/>
      <c r="V80"/>
      <c r="W80"/>
      <c r="X80"/>
      <c r="Y80"/>
      <c r="AF80"/>
      <c r="AG80"/>
      <c r="AH80"/>
      <c r="AI80"/>
      <c r="AJ80"/>
      <c r="AK80"/>
    </row>
    <row r="81" spans="5:37" ht="15">
      <c r="E81" s="362"/>
      <c r="F81" s="209"/>
      <c r="G81" s="209"/>
      <c r="H81" s="180"/>
      <c r="I81" s="208"/>
      <c r="J81" s="180">
        <f>+SENIOR_D!W161</f>
        <v>0</v>
      </c>
      <c r="K81" s="186">
        <f>+SENIOR_D!X161</f>
        <v>0</v>
      </c>
      <c r="L81" s="186">
        <f>+SENIOR_D!Y161</f>
        <v>0</v>
      </c>
      <c r="M81" s="189">
        <f>+SENIOR_D!Z161</f>
        <v>0</v>
      </c>
      <c r="N81" s="180"/>
      <c r="O81" s="180"/>
      <c r="P81" s="196">
        <f>+SENIOR_D!AA161</f>
        <v>0</v>
      </c>
      <c r="R81"/>
      <c r="S81"/>
      <c r="T81"/>
      <c r="U81"/>
      <c r="V81"/>
      <c r="W81"/>
      <c r="X81"/>
      <c r="Y81"/>
      <c r="AF81"/>
      <c r="AG81"/>
      <c r="AH81"/>
      <c r="AI81"/>
      <c r="AJ81"/>
      <c r="AK81"/>
    </row>
    <row r="82" spans="3:37" ht="15">
      <c r="C82" s="239"/>
      <c r="E82" s="362"/>
      <c r="F82" s="209"/>
      <c r="G82" s="209"/>
      <c r="H82" s="180"/>
      <c r="I82" s="208"/>
      <c r="J82" s="180">
        <f>+SENIOR_D!W162</f>
        <v>0</v>
      </c>
      <c r="K82" s="186">
        <f>+SENIOR_D!X162</f>
        <v>0</v>
      </c>
      <c r="L82" s="186">
        <f>+SENIOR_D!Y162</f>
        <v>0</v>
      </c>
      <c r="M82" s="189">
        <f>+SENIOR_D!Z162</f>
        <v>0</v>
      </c>
      <c r="N82" s="180"/>
      <c r="O82" s="180"/>
      <c r="P82" s="196">
        <f>+SENIOR_D!AA162</f>
        <v>0</v>
      </c>
      <c r="R82"/>
      <c r="S82"/>
      <c r="T82"/>
      <c r="U82"/>
      <c r="V82"/>
      <c r="W82"/>
      <c r="X82"/>
      <c r="Y82"/>
      <c r="AF82"/>
      <c r="AG82"/>
      <c r="AH82"/>
      <c r="AI82"/>
      <c r="AJ82"/>
      <c r="AK82"/>
    </row>
    <row r="83" spans="3:37" ht="17.25">
      <c r="C83" s="232">
        <f>RANK(D83,D83:D128)</f>
        <v>1</v>
      </c>
      <c r="D83" s="233">
        <f>+SENIOR_D!U176</f>
        <v>0</v>
      </c>
      <c r="E83" s="363"/>
      <c r="F83" s="209"/>
      <c r="G83" s="212"/>
      <c r="H83" s="214"/>
      <c r="I83" s="208"/>
      <c r="J83" s="180">
        <f>+SENIOR_D!W163</f>
        <v>0</v>
      </c>
      <c r="K83" s="186">
        <f>+SENIOR_D!X163</f>
        <v>0</v>
      </c>
      <c r="L83" s="186">
        <f>+SENIOR_D!Y163</f>
        <v>0</v>
      </c>
      <c r="M83" s="189">
        <f>+SENIOR_D!Z163</f>
        <v>0</v>
      </c>
      <c r="N83" s="180"/>
      <c r="O83" s="180"/>
      <c r="P83" s="196">
        <f>+SENIOR_D!AA163</f>
        <v>0</v>
      </c>
      <c r="R83"/>
      <c r="S83"/>
      <c r="T83"/>
      <c r="U83"/>
      <c r="V83"/>
      <c r="W83"/>
      <c r="X83"/>
      <c r="Y83"/>
      <c r="AF83"/>
      <c r="AG83"/>
      <c r="AH83"/>
      <c r="AI83"/>
      <c r="AJ83"/>
      <c r="AK83"/>
    </row>
    <row r="84" spans="3:37" ht="15">
      <c r="C84"/>
      <c r="D84"/>
      <c r="F84"/>
      <c r="G84" s="287"/>
      <c r="H84" s="287"/>
      <c r="I84" s="237"/>
      <c r="J84" s="185"/>
      <c r="K84" s="184"/>
      <c r="L84" s="184"/>
      <c r="M84" s="288"/>
      <c r="N84" s="185"/>
      <c r="O84" s="185"/>
      <c r="P84" s="288"/>
      <c r="R84"/>
      <c r="S84"/>
      <c r="T84"/>
      <c r="U84"/>
      <c r="V84"/>
      <c r="W84"/>
      <c r="X84"/>
      <c r="Y84"/>
      <c r="AF84"/>
      <c r="AG84"/>
      <c r="AH84"/>
      <c r="AI84"/>
      <c r="AJ84"/>
      <c r="AK84"/>
    </row>
    <row r="85" spans="1:37" ht="15">
      <c r="A85" s="178" t="s">
        <v>81</v>
      </c>
      <c r="B85" s="180" t="s">
        <v>9</v>
      </c>
      <c r="C85" s="180">
        <v>999</v>
      </c>
      <c r="D85" s="213"/>
      <c r="E85" s="362"/>
      <c r="F85" s="209"/>
      <c r="G85" s="209"/>
      <c r="H85" s="180"/>
      <c r="I85" s="292"/>
      <c r="J85" s="180">
        <f>+SENIOR_D!W196</f>
        <v>0</v>
      </c>
      <c r="K85" s="186">
        <f>+SENIOR_D!X196</f>
        <v>0</v>
      </c>
      <c r="L85" s="186">
        <f>+SENIOR_D!Y196</f>
        <v>0</v>
      </c>
      <c r="M85" s="189">
        <f>+SENIOR_D!Z196</f>
        <v>0</v>
      </c>
      <c r="N85" s="180"/>
      <c r="O85" s="180"/>
      <c r="P85" s="189">
        <f>+SENIOR_D!AA196</f>
        <v>0</v>
      </c>
      <c r="R85"/>
      <c r="S85"/>
      <c r="T85"/>
      <c r="U85"/>
      <c r="V85"/>
      <c r="W85"/>
      <c r="X85"/>
      <c r="Y85"/>
      <c r="AF85"/>
      <c r="AG85"/>
      <c r="AH85"/>
      <c r="AI85"/>
      <c r="AJ85"/>
      <c r="AK85"/>
    </row>
    <row r="86" spans="5:37" ht="15">
      <c r="E86" s="362"/>
      <c r="F86" s="209"/>
      <c r="G86" s="209"/>
      <c r="H86" s="180"/>
      <c r="I86" s="208"/>
      <c r="J86" s="180">
        <f>+SENIOR_D!W197</f>
        <v>0</v>
      </c>
      <c r="K86" s="186">
        <f>+SENIOR_D!X197</f>
        <v>0</v>
      </c>
      <c r="L86" s="186">
        <f>+SENIOR_D!Y197</f>
        <v>0</v>
      </c>
      <c r="M86" s="189">
        <f>+SENIOR_D!Z197</f>
        <v>0</v>
      </c>
      <c r="N86" s="180"/>
      <c r="O86" s="180"/>
      <c r="P86" s="196">
        <f>+SENIOR_D!AA197</f>
        <v>0</v>
      </c>
      <c r="R86"/>
      <c r="S86"/>
      <c r="T86"/>
      <c r="U86"/>
      <c r="V86"/>
      <c r="W86"/>
      <c r="X86"/>
      <c r="Y86"/>
      <c r="AF86"/>
      <c r="AG86"/>
      <c r="AH86"/>
      <c r="AI86"/>
      <c r="AJ86"/>
      <c r="AK86"/>
    </row>
    <row r="87" spans="3:37" ht="15">
      <c r="C87" s="239"/>
      <c r="E87" s="362"/>
      <c r="F87" s="209"/>
      <c r="G87" s="209"/>
      <c r="H87" s="180"/>
      <c r="I87" s="208"/>
      <c r="J87" s="180">
        <f>+SENIOR_D!W198</f>
        <v>0</v>
      </c>
      <c r="K87" s="186">
        <f>+SENIOR_D!X198</f>
        <v>0</v>
      </c>
      <c r="L87" s="186">
        <f>+SENIOR_D!Y198</f>
        <v>0</v>
      </c>
      <c r="M87" s="189">
        <f>+SENIOR_D!Z198</f>
        <v>0</v>
      </c>
      <c r="N87" s="180"/>
      <c r="O87" s="180"/>
      <c r="P87" s="196">
        <f>+SENIOR_D!AA198</f>
        <v>0</v>
      </c>
      <c r="R87"/>
      <c r="S87"/>
      <c r="T87"/>
      <c r="U87"/>
      <c r="V87"/>
      <c r="W87"/>
      <c r="X87"/>
      <c r="Y87"/>
      <c r="AF87"/>
      <c r="AG87"/>
      <c r="AH87"/>
      <c r="AI87"/>
      <c r="AJ87"/>
      <c r="AK87"/>
    </row>
    <row r="88" spans="3:37" ht="17.25">
      <c r="C88" s="232">
        <f>RANK(D88,D88:D133)</f>
        <v>1</v>
      </c>
      <c r="D88" s="233">
        <f>+SENIOR_D!U212</f>
        <v>0</v>
      </c>
      <c r="E88" s="363"/>
      <c r="F88" s="209"/>
      <c r="G88" s="212"/>
      <c r="H88" s="214"/>
      <c r="I88" s="208"/>
      <c r="J88" s="180">
        <f>+SENIOR_D!W199</f>
        <v>0</v>
      </c>
      <c r="K88" s="186">
        <f>+SENIOR_D!X199</f>
        <v>0</v>
      </c>
      <c r="L88" s="186">
        <f>+SENIOR_D!Y199</f>
        <v>0</v>
      </c>
      <c r="M88" s="189">
        <f>+SENIOR_D!Z199</f>
        <v>0</v>
      </c>
      <c r="N88" s="180"/>
      <c r="O88" s="180"/>
      <c r="P88" s="196">
        <f>+SENIOR_D!AA199</f>
        <v>0</v>
      </c>
      <c r="R88"/>
      <c r="S88"/>
      <c r="T88"/>
      <c r="U88"/>
      <c r="V88"/>
      <c r="W88"/>
      <c r="X88"/>
      <c r="Y88"/>
      <c r="AF88"/>
      <c r="AG88"/>
      <c r="AH88"/>
      <c r="AI88"/>
      <c r="AJ88"/>
      <c r="AK88"/>
    </row>
    <row r="89" spans="3:37" ht="15">
      <c r="C89"/>
      <c r="D89"/>
      <c r="F89"/>
      <c r="G89"/>
      <c r="H89" s="287"/>
      <c r="I89" s="237"/>
      <c r="J89" s="185"/>
      <c r="K89" s="184"/>
      <c r="L89" s="184"/>
      <c r="M89" s="288"/>
      <c r="N89" s="185"/>
      <c r="O89" s="185"/>
      <c r="P89" s="288"/>
      <c r="R89"/>
      <c r="S89"/>
      <c r="T89"/>
      <c r="U89"/>
      <c r="V89"/>
      <c r="W89"/>
      <c r="X89"/>
      <c r="Y89"/>
      <c r="AF89"/>
      <c r="AG89"/>
      <c r="AH89"/>
      <c r="AI89"/>
      <c r="AJ89"/>
      <c r="AK89"/>
    </row>
    <row r="90" spans="1:37" ht="15">
      <c r="A90" s="178" t="s">
        <v>81</v>
      </c>
      <c r="B90" s="180" t="s">
        <v>9</v>
      </c>
      <c r="C90" s="180">
        <v>999</v>
      </c>
      <c r="D90" s="213"/>
      <c r="E90" s="362"/>
      <c r="F90" s="209"/>
      <c r="G90" s="209"/>
      <c r="H90" s="180"/>
      <c r="I90" s="292"/>
      <c r="J90" s="180">
        <f>+SENIOR_D!W232</f>
        <v>0</v>
      </c>
      <c r="K90" s="186">
        <f>+SENIOR_D!X232</f>
        <v>0</v>
      </c>
      <c r="L90" s="186">
        <f>+SENIOR_D!Y232</f>
        <v>0</v>
      </c>
      <c r="M90" s="189">
        <f>+SENIOR_D!Z232</f>
        <v>0</v>
      </c>
      <c r="N90" s="180"/>
      <c r="O90" s="180"/>
      <c r="P90" s="189">
        <f>+SENIOR_D!AA232</f>
        <v>0</v>
      </c>
      <c r="R90"/>
      <c r="S90"/>
      <c r="T90"/>
      <c r="U90"/>
      <c r="V90"/>
      <c r="W90"/>
      <c r="X90"/>
      <c r="Y90"/>
      <c r="AF90"/>
      <c r="AG90"/>
      <c r="AH90"/>
      <c r="AI90"/>
      <c r="AJ90"/>
      <c r="AK90"/>
    </row>
    <row r="91" spans="5:37" ht="15">
      <c r="E91" s="362"/>
      <c r="F91" s="209"/>
      <c r="G91" s="209"/>
      <c r="H91" s="180"/>
      <c r="I91" s="208"/>
      <c r="J91" s="180">
        <f>+SENIOR_D!W233</f>
        <v>0</v>
      </c>
      <c r="K91" s="186">
        <f>+SENIOR_D!X233</f>
        <v>0</v>
      </c>
      <c r="L91" s="186">
        <f>+SENIOR_D!Y233</f>
        <v>0</v>
      </c>
      <c r="M91" s="189">
        <f>+SENIOR_D!Z233</f>
        <v>0</v>
      </c>
      <c r="N91" s="180"/>
      <c r="O91" s="180"/>
      <c r="P91" s="196">
        <f>+SENIOR_D!AA233</f>
        <v>0</v>
      </c>
      <c r="R91"/>
      <c r="S91"/>
      <c r="T91"/>
      <c r="U91"/>
      <c r="V91"/>
      <c r="W91"/>
      <c r="X91"/>
      <c r="Y91"/>
      <c r="AF91"/>
      <c r="AG91"/>
      <c r="AH91"/>
      <c r="AI91"/>
      <c r="AJ91"/>
      <c r="AK91"/>
    </row>
    <row r="92" spans="3:37" ht="15">
      <c r="C92" s="239"/>
      <c r="E92" s="362"/>
      <c r="F92" s="209"/>
      <c r="G92" s="209"/>
      <c r="H92" s="180"/>
      <c r="I92" s="208"/>
      <c r="J92" s="180">
        <f>+SENIOR_D!W234</f>
        <v>0</v>
      </c>
      <c r="K92" s="186">
        <f>+SENIOR_D!X234</f>
        <v>0</v>
      </c>
      <c r="L92" s="186">
        <f>+SENIOR_D!Y234</f>
        <v>0</v>
      </c>
      <c r="M92" s="189">
        <f>+SENIOR_D!Z234</f>
        <v>0</v>
      </c>
      <c r="N92" s="180"/>
      <c r="O92" s="180"/>
      <c r="P92" s="196">
        <f>+SENIOR_D!AA234</f>
        <v>0</v>
      </c>
      <c r="R92"/>
      <c r="S92"/>
      <c r="T92"/>
      <c r="U92"/>
      <c r="V92"/>
      <c r="W92"/>
      <c r="X92"/>
      <c r="Y92"/>
      <c r="AF92"/>
      <c r="AG92"/>
      <c r="AH92"/>
      <c r="AI92"/>
      <c r="AJ92"/>
      <c r="AK92"/>
    </row>
    <row r="93" spans="3:37" ht="17.25">
      <c r="C93" s="232">
        <f>RANK(D93,D93:D138)</f>
        <v>1</v>
      </c>
      <c r="D93" s="233">
        <f>+SENIOR_D!U248</f>
        <v>0</v>
      </c>
      <c r="E93" s="363"/>
      <c r="F93" s="209"/>
      <c r="G93" s="212"/>
      <c r="H93" s="214"/>
      <c r="I93" s="208"/>
      <c r="J93" s="180">
        <f>+SENIOR_D!W235</f>
        <v>0</v>
      </c>
      <c r="K93" s="186">
        <f>+SENIOR_D!X235</f>
        <v>0</v>
      </c>
      <c r="L93" s="186">
        <f>+SENIOR_D!Y235</f>
        <v>0</v>
      </c>
      <c r="M93" s="189">
        <f>+SENIOR_D!Z235</f>
        <v>0</v>
      </c>
      <c r="N93" s="180"/>
      <c r="O93" s="180"/>
      <c r="P93" s="196">
        <f>+SENIOR_D!AA235</f>
        <v>0</v>
      </c>
      <c r="R93"/>
      <c r="S93"/>
      <c r="T93"/>
      <c r="U93"/>
      <c r="V93"/>
      <c r="W93"/>
      <c r="X93"/>
      <c r="Y93"/>
      <c r="AF93"/>
      <c r="AG93"/>
      <c r="AH93"/>
      <c r="AI93"/>
      <c r="AJ93"/>
      <c r="AK93"/>
    </row>
    <row r="94" spans="3:37" ht="15">
      <c r="C94"/>
      <c r="D94"/>
      <c r="F94"/>
      <c r="G94"/>
      <c r="H94" s="287"/>
      <c r="I94" s="237"/>
      <c r="J94" s="185"/>
      <c r="K94" s="184"/>
      <c r="L94" s="184"/>
      <c r="M94" s="288"/>
      <c r="N94" s="185"/>
      <c r="O94" s="185"/>
      <c r="P94" s="288"/>
      <c r="R94"/>
      <c r="S94"/>
      <c r="T94"/>
      <c r="U94"/>
      <c r="V94"/>
      <c r="W94"/>
      <c r="X94"/>
      <c r="Y94"/>
      <c r="AF94"/>
      <c r="AG94"/>
      <c r="AH94"/>
      <c r="AI94"/>
      <c r="AJ94"/>
      <c r="AK94"/>
    </row>
    <row r="95" spans="1:37" ht="15">
      <c r="A95" s="178" t="s">
        <v>81</v>
      </c>
      <c r="B95" s="180" t="s">
        <v>9</v>
      </c>
      <c r="C95" s="180">
        <v>999</v>
      </c>
      <c r="D95" s="213" t="s">
        <v>161</v>
      </c>
      <c r="E95" s="362"/>
      <c r="F95" s="209"/>
      <c r="G95" s="209"/>
      <c r="H95" s="180"/>
      <c r="I95" s="292"/>
      <c r="J95" s="180">
        <f>+SENIOR_D!W268</f>
        <v>0</v>
      </c>
      <c r="K95" s="317">
        <f>+SENIOR_D!X268</f>
        <v>0</v>
      </c>
      <c r="L95" s="317">
        <f>+SENIOR_D!Y268</f>
        <v>0</v>
      </c>
      <c r="M95" s="189">
        <f>+SENIOR_D!Z268</f>
        <v>0</v>
      </c>
      <c r="N95" s="180"/>
      <c r="O95" s="180"/>
      <c r="P95" s="196">
        <f>+SENIOR_D!AA268</f>
        <v>0</v>
      </c>
      <c r="R95"/>
      <c r="S95"/>
      <c r="T95"/>
      <c r="U95"/>
      <c r="V95"/>
      <c r="W95"/>
      <c r="X95"/>
      <c r="Y95"/>
      <c r="AF95"/>
      <c r="AG95"/>
      <c r="AH95"/>
      <c r="AI95"/>
      <c r="AJ95"/>
      <c r="AK95"/>
    </row>
    <row r="96" spans="5:37" ht="15">
      <c r="E96" s="362"/>
      <c r="F96" s="209"/>
      <c r="G96" s="209"/>
      <c r="H96" s="180"/>
      <c r="I96" s="208"/>
      <c r="J96" s="180">
        <f>+SENIOR_D!W269</f>
        <v>0</v>
      </c>
      <c r="K96" s="317">
        <f>+SENIOR_D!X269</f>
        <v>0</v>
      </c>
      <c r="L96" s="317">
        <f>+SENIOR_D!Y269</f>
        <v>0</v>
      </c>
      <c r="M96" s="189">
        <f>+SENIOR_D!Z269</f>
        <v>0</v>
      </c>
      <c r="N96" s="180"/>
      <c r="O96" s="180"/>
      <c r="P96" s="196">
        <f>+SENIOR_D!AA269</f>
        <v>0</v>
      </c>
      <c r="R96"/>
      <c r="S96"/>
      <c r="T96"/>
      <c r="U96"/>
      <c r="V96"/>
      <c r="W96"/>
      <c r="X96"/>
      <c r="Y96"/>
      <c r="AF96"/>
      <c r="AG96"/>
      <c r="AH96"/>
      <c r="AI96"/>
      <c r="AJ96"/>
      <c r="AK96"/>
    </row>
    <row r="97" spans="3:37" ht="15">
      <c r="C97" s="239"/>
      <c r="E97" s="362"/>
      <c r="F97" s="209"/>
      <c r="G97" s="209"/>
      <c r="H97" s="180"/>
      <c r="I97" s="208"/>
      <c r="J97" s="180">
        <f>+SENIOR_D!W270</f>
        <v>0</v>
      </c>
      <c r="K97" s="317">
        <f>+SENIOR_D!X270</f>
        <v>0</v>
      </c>
      <c r="L97" s="317">
        <f>+SENIOR_D!Y270</f>
        <v>0</v>
      </c>
      <c r="M97" s="189">
        <f>+SENIOR_D!Z270</f>
        <v>0</v>
      </c>
      <c r="N97" s="180"/>
      <c r="O97" s="180"/>
      <c r="P97" s="196">
        <f>+SENIOR_D!AA270</f>
        <v>0</v>
      </c>
      <c r="R97"/>
      <c r="S97"/>
      <c r="T97"/>
      <c r="U97"/>
      <c r="V97"/>
      <c r="W97"/>
      <c r="X97"/>
      <c r="Y97"/>
      <c r="AF97"/>
      <c r="AG97"/>
      <c r="AH97"/>
      <c r="AI97"/>
      <c r="AJ97"/>
      <c r="AK97"/>
    </row>
    <row r="98" spans="3:37" ht="17.25">
      <c r="C98" s="232">
        <f>RANK(D98,D98:D143)</f>
        <v>1</v>
      </c>
      <c r="D98" s="233">
        <f>+SENIOR_D!U284</f>
        <v>0</v>
      </c>
      <c r="E98" s="363"/>
      <c r="F98" s="209"/>
      <c r="G98" s="212"/>
      <c r="H98" s="214"/>
      <c r="I98" s="208"/>
      <c r="J98" s="180">
        <f>+SENIOR_D!W271</f>
        <v>0</v>
      </c>
      <c r="K98" s="317">
        <f>+SENIOR_D!X271</f>
        <v>0</v>
      </c>
      <c r="L98" s="317">
        <f>+SENIOR_D!Y271</f>
        <v>0</v>
      </c>
      <c r="M98" s="189">
        <f>+SENIOR_D!Z271</f>
        <v>0</v>
      </c>
      <c r="N98" s="180"/>
      <c r="O98" s="180"/>
      <c r="P98" s="196">
        <f>+SENIOR_D!AA271</f>
        <v>0</v>
      </c>
      <c r="R98"/>
      <c r="S98"/>
      <c r="T98"/>
      <c r="U98"/>
      <c r="V98"/>
      <c r="W98"/>
      <c r="X98"/>
      <c r="Y98"/>
      <c r="AF98"/>
      <c r="AG98"/>
      <c r="AH98"/>
      <c r="AI98"/>
      <c r="AJ98"/>
      <c r="AK98"/>
    </row>
    <row r="99" spans="3:37" ht="15">
      <c r="C99"/>
      <c r="D99"/>
      <c r="F99"/>
      <c r="G99" s="287"/>
      <c r="H99" s="287"/>
      <c r="I99" s="237"/>
      <c r="J99" s="185"/>
      <c r="K99" s="184"/>
      <c r="L99" s="184"/>
      <c r="M99" s="288"/>
      <c r="N99" s="185"/>
      <c r="O99" s="185"/>
      <c r="P99" s="288"/>
      <c r="R99"/>
      <c r="S99"/>
      <c r="T99"/>
      <c r="U99"/>
      <c r="V99"/>
      <c r="W99"/>
      <c r="X99"/>
      <c r="Y99"/>
      <c r="AF99"/>
      <c r="AG99"/>
      <c r="AH99"/>
      <c r="AI99"/>
      <c r="AJ99"/>
      <c r="AK99"/>
    </row>
    <row r="100" spans="1:37" ht="15">
      <c r="A100" s="178" t="s">
        <v>81</v>
      </c>
      <c r="B100" s="180" t="s">
        <v>9</v>
      </c>
      <c r="C100" s="180">
        <v>999</v>
      </c>
      <c r="D100" s="213" t="s">
        <v>159</v>
      </c>
      <c r="E100" s="362"/>
      <c r="F100" s="209"/>
      <c r="G100" s="209"/>
      <c r="H100" s="180"/>
      <c r="I100" s="292"/>
      <c r="J100" s="180">
        <f>+SENIOR_D!W273</f>
        <v>0</v>
      </c>
      <c r="K100" s="186">
        <f>+SENIOR_D!X304</f>
        <v>0</v>
      </c>
      <c r="L100" s="186">
        <f>+SENIOR_D!Y304</f>
        <v>0</v>
      </c>
      <c r="M100" s="189">
        <f>+SENIOR_D!Z304</f>
        <v>0</v>
      </c>
      <c r="N100" s="180"/>
      <c r="O100" s="180"/>
      <c r="P100" s="189">
        <f>+SENIOR_D!AA304</f>
        <v>0</v>
      </c>
      <c r="R100"/>
      <c r="S100"/>
      <c r="T100"/>
      <c r="U100"/>
      <c r="V100"/>
      <c r="W100"/>
      <c r="X100"/>
      <c r="Y100"/>
      <c r="AF100"/>
      <c r="AG100"/>
      <c r="AH100"/>
      <c r="AI100"/>
      <c r="AJ100"/>
      <c r="AK100"/>
    </row>
    <row r="101" spans="5:37" ht="15">
      <c r="E101" s="362"/>
      <c r="F101" s="209"/>
      <c r="G101" s="209"/>
      <c r="H101" s="180"/>
      <c r="I101" s="208"/>
      <c r="J101" s="180">
        <f>+SENIOR_D!W274</f>
        <v>0</v>
      </c>
      <c r="K101" s="186">
        <f>+SENIOR_D!X305</f>
        <v>0</v>
      </c>
      <c r="L101" s="186">
        <f>+SENIOR_D!Y305</f>
        <v>0</v>
      </c>
      <c r="M101" s="189">
        <f>+SENIOR_D!Z305</f>
        <v>0</v>
      </c>
      <c r="N101" s="180"/>
      <c r="O101" s="180"/>
      <c r="P101" s="189">
        <f>+SENIOR_D!AA305</f>
        <v>0</v>
      </c>
      <c r="R101"/>
      <c r="S101"/>
      <c r="T101"/>
      <c r="U101"/>
      <c r="V101"/>
      <c r="W101"/>
      <c r="X101"/>
      <c r="Y101"/>
      <c r="AF101"/>
      <c r="AG101"/>
      <c r="AH101"/>
      <c r="AI101"/>
      <c r="AJ101"/>
      <c r="AK101"/>
    </row>
    <row r="102" spans="3:37" ht="15">
      <c r="C102" s="239"/>
      <c r="E102" s="362"/>
      <c r="F102" s="209"/>
      <c r="G102" s="209"/>
      <c r="H102" s="180"/>
      <c r="I102" s="208"/>
      <c r="J102" s="180">
        <f>+SENIOR_D!W275</f>
        <v>0</v>
      </c>
      <c r="K102" s="186">
        <f>+SENIOR_D!X306</f>
        <v>0</v>
      </c>
      <c r="L102" s="186">
        <f>+SENIOR_D!Y306</f>
        <v>0</v>
      </c>
      <c r="M102" s="189">
        <f>+SENIOR_D!Z306</f>
        <v>0</v>
      </c>
      <c r="N102" s="180"/>
      <c r="O102" s="180"/>
      <c r="P102" s="189">
        <f>+SENIOR_D!AA306</f>
        <v>0</v>
      </c>
      <c r="R102"/>
      <c r="S102"/>
      <c r="T102"/>
      <c r="U102"/>
      <c r="V102"/>
      <c r="W102"/>
      <c r="X102"/>
      <c r="Y102"/>
      <c r="AF102"/>
      <c r="AG102"/>
      <c r="AH102"/>
      <c r="AI102"/>
      <c r="AJ102"/>
      <c r="AK102"/>
    </row>
    <row r="103" spans="3:25" ht="17.25">
      <c r="C103" s="232">
        <f>RANK(D103,D103:D148)</f>
        <v>1</v>
      </c>
      <c r="D103" s="233">
        <f>+SENIOR_D!U320</f>
        <v>0</v>
      </c>
      <c r="E103" s="363"/>
      <c r="F103" s="209"/>
      <c r="G103" s="212"/>
      <c r="H103" s="214"/>
      <c r="I103" s="208"/>
      <c r="J103" s="180">
        <f>+SENIOR_D!W276</f>
        <v>0</v>
      </c>
      <c r="K103" s="186">
        <f>+SENIOR_D!X307</f>
        <v>0</v>
      </c>
      <c r="L103" s="186">
        <f>+SENIOR_D!Y307</f>
        <v>0</v>
      </c>
      <c r="M103" s="189">
        <f>+SENIOR_D!Z307</f>
        <v>0</v>
      </c>
      <c r="N103" s="180"/>
      <c r="O103" s="180"/>
      <c r="P103" s="189">
        <f>+SENIOR_D!AA307</f>
        <v>0</v>
      </c>
      <c r="R103"/>
      <c r="S103"/>
      <c r="T103"/>
      <c r="U103"/>
      <c r="V103"/>
      <c r="W103"/>
      <c r="X103"/>
      <c r="Y103"/>
    </row>
    <row r="104" spans="18:25" ht="15">
      <c r="R104"/>
      <c r="S104"/>
      <c r="T104"/>
      <c r="U104"/>
      <c r="V104"/>
      <c r="W104"/>
      <c r="X104"/>
      <c r="Y104"/>
    </row>
    <row r="105" spans="1:25" ht="15">
      <c r="A105" s="178" t="s">
        <v>81</v>
      </c>
      <c r="B105" s="180" t="s">
        <v>9</v>
      </c>
      <c r="C105" s="180">
        <v>999</v>
      </c>
      <c r="D105" s="213" t="s">
        <v>160</v>
      </c>
      <c r="E105" s="362"/>
      <c r="F105" s="209"/>
      <c r="G105" s="209"/>
      <c r="H105" s="180"/>
      <c r="I105" s="292"/>
      <c r="J105" s="180">
        <f>+SENIOR_D!W278</f>
        <v>0</v>
      </c>
      <c r="K105" s="186">
        <f>+SENIOR_D!X340</f>
        <v>0</v>
      </c>
      <c r="L105" s="186">
        <f>+SENIOR_D!Y340</f>
        <v>0</v>
      </c>
      <c r="M105" s="189">
        <f>+SENIOR_D!Z340</f>
        <v>0</v>
      </c>
      <c r="N105" s="180"/>
      <c r="O105" s="180"/>
      <c r="P105" s="189">
        <f>+SENIOR_D!AA340</f>
        <v>0</v>
      </c>
      <c r="R105"/>
      <c r="S105"/>
      <c r="T105"/>
      <c r="U105"/>
      <c r="V105"/>
      <c r="W105"/>
      <c r="X105"/>
      <c r="Y105"/>
    </row>
    <row r="106" spans="5:25" ht="15">
      <c r="E106" s="362"/>
      <c r="F106" s="209"/>
      <c r="G106" s="209"/>
      <c r="H106" s="180"/>
      <c r="I106" s="208"/>
      <c r="J106" s="180">
        <f>+SENIOR_D!W279</f>
        <v>0</v>
      </c>
      <c r="K106" s="186">
        <f>+SENIOR_D!X341</f>
        <v>0</v>
      </c>
      <c r="L106" s="186">
        <f>+SENIOR_D!Y341</f>
        <v>0</v>
      </c>
      <c r="M106" s="189">
        <f>+SENIOR_D!Z341</f>
        <v>0</v>
      </c>
      <c r="N106" s="180"/>
      <c r="O106" s="180"/>
      <c r="P106" s="189">
        <f>+SENIOR_D!AA341</f>
        <v>0</v>
      </c>
      <c r="R106"/>
      <c r="S106"/>
      <c r="T106"/>
      <c r="U106"/>
      <c r="V106"/>
      <c r="W106"/>
      <c r="X106"/>
      <c r="Y106"/>
    </row>
    <row r="107" spans="3:25" ht="15">
      <c r="C107" s="239"/>
      <c r="E107" s="362"/>
      <c r="F107" s="209"/>
      <c r="G107" s="209"/>
      <c r="H107" s="180"/>
      <c r="I107" s="208"/>
      <c r="J107" s="180">
        <f>+SENIOR_D!W280</f>
        <v>0</v>
      </c>
      <c r="K107" s="186">
        <f>+SENIOR_D!X342</f>
        <v>0</v>
      </c>
      <c r="L107" s="186">
        <f>+SENIOR_D!Y342</f>
        <v>0</v>
      </c>
      <c r="M107" s="189">
        <f>+SENIOR_D!Z342</f>
        <v>0</v>
      </c>
      <c r="N107" s="180"/>
      <c r="O107" s="180"/>
      <c r="P107" s="189">
        <f>+SENIOR_D!AA342</f>
        <v>0</v>
      </c>
      <c r="R107"/>
      <c r="S107"/>
      <c r="T107"/>
      <c r="U107"/>
      <c r="V107"/>
      <c r="W107"/>
      <c r="X107"/>
      <c r="Y107"/>
    </row>
    <row r="108" spans="3:25" ht="17.25">
      <c r="C108" s="232">
        <f>RANK(D108,D108:D153)</f>
        <v>1</v>
      </c>
      <c r="D108" s="233">
        <f>+SENIOR_D!U356</f>
        <v>0</v>
      </c>
      <c r="E108" s="363"/>
      <c r="F108" s="209"/>
      <c r="G108" s="212"/>
      <c r="H108" s="214"/>
      <c r="I108" s="208"/>
      <c r="J108" s="180">
        <f>+SENIOR_D!W281</f>
        <v>0</v>
      </c>
      <c r="K108" s="186">
        <f>+SENIOR_D!X343</f>
        <v>0</v>
      </c>
      <c r="L108" s="186">
        <f>+SENIOR_D!Y343</f>
        <v>0</v>
      </c>
      <c r="M108" s="189">
        <f>+SENIOR_D!Z343</f>
        <v>0</v>
      </c>
      <c r="N108" s="180"/>
      <c r="O108" s="180"/>
      <c r="P108" s="189">
        <f>+SENIOR_D!AA343</f>
        <v>0</v>
      </c>
      <c r="R108"/>
      <c r="S108"/>
      <c r="T108"/>
      <c r="U108"/>
      <c r="V108"/>
      <c r="W108"/>
      <c r="X108"/>
      <c r="Y108"/>
    </row>
    <row r="109" spans="18:25" ht="15">
      <c r="R109"/>
      <c r="S109"/>
      <c r="T109"/>
      <c r="U109"/>
      <c r="V109"/>
      <c r="W109"/>
      <c r="X109"/>
      <c r="Y109"/>
    </row>
    <row r="110" spans="4:25" ht="15">
      <c r="D110" s="314"/>
      <c r="R110"/>
      <c r="S110"/>
      <c r="T110"/>
      <c r="U110"/>
      <c r="V110"/>
      <c r="W110"/>
      <c r="X110"/>
      <c r="Y110"/>
    </row>
    <row r="111" spans="18:25" ht="15">
      <c r="R111"/>
      <c r="S111"/>
      <c r="T111"/>
      <c r="U111"/>
      <c r="V111"/>
      <c r="W111"/>
      <c r="X111"/>
      <c r="Y111"/>
    </row>
    <row r="112" spans="1:25" ht="15">
      <c r="A112" s="250" t="s">
        <v>104</v>
      </c>
      <c r="B112" s="251"/>
      <c r="C112" s="250"/>
      <c r="D112" s="250" t="s">
        <v>104</v>
      </c>
      <c r="E112" s="366"/>
      <c r="F112" s="250"/>
      <c r="G112" s="250" t="s">
        <v>104</v>
      </c>
      <c r="H112" s="251"/>
      <c r="I112" s="250"/>
      <c r="J112" s="250" t="s">
        <v>104</v>
      </c>
      <c r="K112" s="251"/>
      <c r="L112" s="250"/>
      <c r="M112" s="250" t="s">
        <v>104</v>
      </c>
      <c r="N112" s="251"/>
      <c r="O112" s="250"/>
      <c r="P112" s="250" t="s">
        <v>104</v>
      </c>
      <c r="Q112" s="251"/>
      <c r="R112" s="250"/>
      <c r="S112" s="250" t="s">
        <v>104</v>
      </c>
      <c r="T112" s="251"/>
      <c r="U112" s="250"/>
      <c r="V112" s="250" t="s">
        <v>104</v>
      </c>
      <c r="W112" s="251"/>
      <c r="X112" s="250"/>
      <c r="Y112" s="252"/>
    </row>
    <row r="113" spans="18:27" ht="15">
      <c r="R113"/>
      <c r="S113"/>
      <c r="T113"/>
      <c r="U113"/>
      <c r="V113"/>
      <c r="W113"/>
      <c r="X113"/>
      <c r="Y113"/>
      <c r="AA113" s="116" t="s">
        <v>139</v>
      </c>
    </row>
    <row r="114" spans="1:25" ht="15">
      <c r="A114" s="210" t="s">
        <v>104</v>
      </c>
      <c r="B114" s="211"/>
      <c r="C114" s="211"/>
      <c r="R114"/>
      <c r="S114"/>
      <c r="T114"/>
      <c r="U114"/>
      <c r="V114"/>
      <c r="W114"/>
      <c r="X114"/>
      <c r="Y114"/>
    </row>
    <row r="115" spans="1:33" ht="15">
      <c r="A115" s="178" t="s">
        <v>122</v>
      </c>
      <c r="B115" s="180" t="s">
        <v>122</v>
      </c>
      <c r="C115" s="180">
        <v>16</v>
      </c>
      <c r="D115" s="213"/>
      <c r="E115" s="362"/>
      <c r="F115" s="209"/>
      <c r="G115" s="180"/>
      <c r="H115" s="180"/>
      <c r="I115" s="292"/>
      <c r="J115" s="180">
        <f>+Junior_Senior_C!W16</f>
        <v>0</v>
      </c>
      <c r="K115" s="186">
        <f>+Junior_Senior_C!X16</f>
        <v>0</v>
      </c>
      <c r="L115" s="180">
        <f>+Junior_Senior_C!Y16</f>
        <v>0</v>
      </c>
      <c r="M115" s="189">
        <f>+Junior_Senior_C!Z16</f>
        <v>0</v>
      </c>
      <c r="N115" s="180"/>
      <c r="O115" s="180"/>
      <c r="P115" s="189">
        <f>+Junior_Senior_C!AA16</f>
        <v>0</v>
      </c>
      <c r="R115"/>
      <c r="S115" s="131"/>
      <c r="T115" s="293"/>
      <c r="U115" s="293"/>
      <c r="V115" s="293"/>
      <c r="W115" s="131"/>
      <c r="X115" s="131"/>
      <c r="Y115" s="131"/>
      <c r="AA115" s="275"/>
      <c r="AB115" s="294"/>
      <c r="AC115" s="294"/>
      <c r="AD115" s="294"/>
      <c r="AE115" s="275"/>
      <c r="AF115" s="131"/>
      <c r="AG115" s="131"/>
    </row>
    <row r="116" spans="5:33" ht="15">
      <c r="E116" s="362"/>
      <c r="F116" s="209"/>
      <c r="G116" s="180"/>
      <c r="H116" s="180"/>
      <c r="I116" s="208"/>
      <c r="J116" s="180">
        <f>+Junior_Senior_C!W17</f>
        <v>0</v>
      </c>
      <c r="K116" s="186">
        <f>+Junior_Senior_C!X17</f>
        <v>0</v>
      </c>
      <c r="L116" s="180">
        <f>+Junior_Senior_C!Y17</f>
        <v>0</v>
      </c>
      <c r="M116" s="189">
        <f>+Junior_Senior_C!Z17</f>
        <v>0</v>
      </c>
      <c r="N116" s="180"/>
      <c r="O116" s="180"/>
      <c r="P116" s="196">
        <f>+Junior_Senior_C!AA17</f>
        <v>0</v>
      </c>
      <c r="R116"/>
      <c r="S116" s="131"/>
      <c r="T116" s="293"/>
      <c r="U116" s="293"/>
      <c r="V116" s="293"/>
      <c r="W116" s="131"/>
      <c r="X116" s="131"/>
      <c r="Y116" s="131"/>
      <c r="AA116" s="275"/>
      <c r="AB116" s="294"/>
      <c r="AC116" s="294"/>
      <c r="AD116" s="294"/>
      <c r="AE116" s="275"/>
      <c r="AF116" s="131"/>
      <c r="AG116" s="131"/>
    </row>
    <row r="117" spans="1:25" ht="15">
      <c r="A117" s="434" t="s">
        <v>192</v>
      </c>
      <c r="C117" s="239"/>
      <c r="E117" s="362"/>
      <c r="F117" s="500"/>
      <c r="G117" s="504"/>
      <c r="H117" s="504"/>
      <c r="I117" s="208"/>
      <c r="J117" s="180">
        <f>+Junior_Senior_C!W18</f>
        <v>0</v>
      </c>
      <c r="K117" s="186">
        <f>+Junior_Senior_C!X18</f>
        <v>0</v>
      </c>
      <c r="L117" s="180">
        <f>+Junior_Senior_C!Y18</f>
        <v>0</v>
      </c>
      <c r="M117" s="189">
        <f>+Junior_Senior_C!Z18</f>
        <v>0</v>
      </c>
      <c r="N117" s="180"/>
      <c r="O117" s="180"/>
      <c r="P117" s="196">
        <f>+Junior_Senior_C!AA18</f>
        <v>0</v>
      </c>
      <c r="R117"/>
      <c r="S117" s="131"/>
      <c r="T117" s="131"/>
      <c r="U117" s="131"/>
      <c r="V117" s="131"/>
      <c r="W117" s="131"/>
      <c r="X117" s="131"/>
      <c r="Y117" s="131"/>
    </row>
    <row r="118" spans="3:25" ht="17.25">
      <c r="C118" s="232">
        <f>RANK(D118,D118:D133)</f>
        <v>1</v>
      </c>
      <c r="D118" s="233">
        <f>+Junior_Senior_C!U32</f>
        <v>0</v>
      </c>
      <c r="E118" s="363"/>
      <c r="F118" s="212"/>
      <c r="G118" s="180"/>
      <c r="H118" s="214"/>
      <c r="I118" s="208"/>
      <c r="J118" s="180">
        <f>+Junior_Senior_C!W19</f>
        <v>0</v>
      </c>
      <c r="K118" s="186">
        <f>+Junior_Senior_C!X19</f>
        <v>0</v>
      </c>
      <c r="L118" s="180">
        <f>+Junior_Senior_C!Y19</f>
        <v>0</v>
      </c>
      <c r="M118" s="189">
        <f>+Junior_Senior_C!Z19</f>
        <v>0</v>
      </c>
      <c r="N118" s="180"/>
      <c r="O118" s="180"/>
      <c r="P118" s="196">
        <f>+Junior_Senior_C!AA19</f>
        <v>0</v>
      </c>
      <c r="R118"/>
      <c r="S118" s="131"/>
      <c r="T118" s="131"/>
      <c r="U118" s="131"/>
      <c r="V118" s="131"/>
      <c r="W118" s="131"/>
      <c r="X118" s="131"/>
      <c r="Y118" s="131"/>
    </row>
    <row r="119" spans="18:27" ht="15">
      <c r="R119"/>
      <c r="S119"/>
      <c r="T119"/>
      <c r="U119"/>
      <c r="V119"/>
      <c r="W119"/>
      <c r="X119"/>
      <c r="Y119"/>
      <c r="AA119" s="116" t="s">
        <v>140</v>
      </c>
    </row>
    <row r="120" spans="1:33" ht="15">
      <c r="A120" s="178" t="s">
        <v>103</v>
      </c>
      <c r="B120" s="180" t="s">
        <v>122</v>
      </c>
      <c r="C120" s="180">
        <v>999</v>
      </c>
      <c r="D120" s="213"/>
      <c r="E120" s="362"/>
      <c r="F120" s="209"/>
      <c r="G120" s="180"/>
      <c r="H120" s="180"/>
      <c r="I120" s="183"/>
      <c r="J120" s="180">
        <f>+Junior_Senior_C!W52</f>
        <v>0</v>
      </c>
      <c r="K120" s="186">
        <f>+Junior_Senior_C!X52</f>
        <v>0</v>
      </c>
      <c r="L120" s="180">
        <f>+Junior_Senior_C!Y52</f>
        <v>0</v>
      </c>
      <c r="M120" s="189">
        <f>+Junior_Senior_C!Z52</f>
        <v>0</v>
      </c>
      <c r="N120" s="180"/>
      <c r="O120" s="180"/>
      <c r="P120" s="189">
        <f>+Junior_Senior_C!AA52</f>
        <v>0</v>
      </c>
      <c r="R120"/>
      <c r="S120"/>
      <c r="T120"/>
      <c r="U120"/>
      <c r="V120"/>
      <c r="W120"/>
      <c r="X120"/>
      <c r="Y120"/>
      <c r="AA120" s="275"/>
      <c r="AB120" s="275"/>
      <c r="AC120" s="275"/>
      <c r="AD120" s="275"/>
      <c r="AE120" s="275"/>
      <c r="AF120" s="131"/>
      <c r="AG120" s="131"/>
    </row>
    <row r="121" spans="5:33" ht="15">
      <c r="E121" s="362"/>
      <c r="F121" s="209"/>
      <c r="G121" s="180"/>
      <c r="H121" s="180"/>
      <c r="I121" s="208"/>
      <c r="J121" s="180">
        <f>+Junior_Senior_C!W53</f>
        <v>0</v>
      </c>
      <c r="K121" s="186">
        <f>+Junior_Senior_C!X53</f>
        <v>0</v>
      </c>
      <c r="L121" s="180">
        <f>+Junior_Senior_C!Y53</f>
        <v>0</v>
      </c>
      <c r="M121" s="189">
        <f>+Junior_Senior_C!Z53</f>
        <v>0</v>
      </c>
      <c r="N121" s="180"/>
      <c r="O121" s="180"/>
      <c r="P121" s="189">
        <f>+Junior_Senior_C!AA53</f>
        <v>0</v>
      </c>
      <c r="R121"/>
      <c r="S121"/>
      <c r="T121"/>
      <c r="U121"/>
      <c r="V121"/>
      <c r="W121"/>
      <c r="X121"/>
      <c r="Y121"/>
      <c r="AA121" s="275"/>
      <c r="AB121" s="275"/>
      <c r="AC121" s="275"/>
      <c r="AD121" s="275"/>
      <c r="AE121" s="275"/>
      <c r="AF121" s="131"/>
      <c r="AG121" s="131"/>
    </row>
    <row r="122" spans="3:25" ht="15">
      <c r="C122" s="239"/>
      <c r="E122" s="362"/>
      <c r="F122" s="209"/>
      <c r="G122" s="180"/>
      <c r="H122" s="180"/>
      <c r="I122" s="208"/>
      <c r="J122" s="180">
        <f>+Junior_Senior_C!W54</f>
        <v>0</v>
      </c>
      <c r="K122" s="186">
        <f>+Junior_Senior_C!X54</f>
        <v>0</v>
      </c>
      <c r="L122" s="180">
        <f>+Junior_Senior_C!Y54</f>
        <v>0</v>
      </c>
      <c r="M122" s="189">
        <f>+Junior_Senior_C!Z54</f>
        <v>0</v>
      </c>
      <c r="N122" s="180"/>
      <c r="O122" s="180"/>
      <c r="P122" s="189">
        <f>+Junior_Senior_C!AA54</f>
        <v>0</v>
      </c>
      <c r="R122"/>
      <c r="S122"/>
      <c r="T122"/>
      <c r="U122"/>
      <c r="V122"/>
      <c r="W122"/>
      <c r="X122"/>
      <c r="Y122"/>
    </row>
    <row r="123" spans="3:25" ht="17.25">
      <c r="C123" s="232">
        <f>RANK(D123,D123:D138)</f>
        <v>1</v>
      </c>
      <c r="D123" s="233">
        <f>+Junior_Senior_C!U68</f>
        <v>0</v>
      </c>
      <c r="E123" s="363"/>
      <c r="F123" s="209"/>
      <c r="G123" s="214"/>
      <c r="H123" s="214"/>
      <c r="I123" s="208"/>
      <c r="J123" s="180">
        <f>+Junior_Senior_C!W55</f>
        <v>0</v>
      </c>
      <c r="K123" s="186">
        <f>+Junior_Senior_C!X55</f>
        <v>0</v>
      </c>
      <c r="L123" s="180">
        <f>+Junior_Senior_C!Y55</f>
        <v>0</v>
      </c>
      <c r="M123" s="189">
        <f>+Junior_Senior_C!Z55</f>
        <v>0</v>
      </c>
      <c r="N123" s="180"/>
      <c r="O123" s="180"/>
      <c r="P123" s="189">
        <f>+Junior_Senior_C!AA55</f>
        <v>0</v>
      </c>
      <c r="R123"/>
      <c r="S123"/>
      <c r="T123"/>
      <c r="U123"/>
      <c r="V123"/>
      <c r="W123"/>
      <c r="X123"/>
      <c r="Y123"/>
    </row>
    <row r="124" spans="18:25" ht="15">
      <c r="R124"/>
      <c r="S124"/>
      <c r="T124"/>
      <c r="U124"/>
      <c r="V124"/>
      <c r="W124"/>
      <c r="X124"/>
      <c r="Y124"/>
    </row>
    <row r="125" spans="1:25" ht="15">
      <c r="A125" s="178" t="s">
        <v>103</v>
      </c>
      <c r="B125" s="180" t="s">
        <v>122</v>
      </c>
      <c r="C125" s="180">
        <v>999</v>
      </c>
      <c r="D125" s="213"/>
      <c r="E125" s="362"/>
      <c r="F125" s="209"/>
      <c r="G125" s="180"/>
      <c r="H125" s="180"/>
      <c r="I125" s="183"/>
      <c r="J125" s="180">
        <f>+Junior_Senior_C!W57</f>
        <v>0</v>
      </c>
      <c r="K125" s="186">
        <f>+Junior_Senior_C!X88</f>
        <v>0</v>
      </c>
      <c r="L125" s="186">
        <f>+Junior_Senior_C!Y88</f>
        <v>0</v>
      </c>
      <c r="M125" s="189">
        <f>+Junior_Senior_C!Z88</f>
        <v>0</v>
      </c>
      <c r="N125" s="180"/>
      <c r="O125" s="180"/>
      <c r="P125" s="189">
        <f>+Junior_Senior_C!AA88</f>
        <v>0</v>
      </c>
      <c r="R125"/>
      <c r="S125"/>
      <c r="T125"/>
      <c r="U125"/>
      <c r="V125"/>
      <c r="W125"/>
      <c r="X125"/>
      <c r="Y125"/>
    </row>
    <row r="126" spans="5:25" ht="15">
      <c r="E126" s="362"/>
      <c r="F126" s="209"/>
      <c r="G126" s="180"/>
      <c r="H126" s="180"/>
      <c r="I126" s="208"/>
      <c r="J126" s="180">
        <f>+Junior_Senior_C!W58</f>
        <v>0</v>
      </c>
      <c r="K126" s="186">
        <f>+Junior_Senior_C!X89</f>
        <v>0</v>
      </c>
      <c r="L126" s="186">
        <f>+Junior_Senior_C!Y89</f>
        <v>0</v>
      </c>
      <c r="M126" s="189">
        <f>+Junior_Senior_C!Z89</f>
        <v>0</v>
      </c>
      <c r="N126" s="180"/>
      <c r="O126" s="180"/>
      <c r="P126" s="189">
        <f>+Junior_Senior_C!AA89</f>
        <v>0</v>
      </c>
      <c r="R126"/>
      <c r="S126"/>
      <c r="T126"/>
      <c r="U126"/>
      <c r="V126"/>
      <c r="W126"/>
      <c r="X126"/>
      <c r="Y126"/>
    </row>
    <row r="127" spans="3:25" ht="15">
      <c r="C127" s="239"/>
      <c r="E127" s="362"/>
      <c r="F127" s="209"/>
      <c r="G127" s="180"/>
      <c r="H127" s="180"/>
      <c r="I127" s="208"/>
      <c r="J127" s="180">
        <f>+Junior_Senior_C!W59</f>
        <v>0</v>
      </c>
      <c r="K127" s="186">
        <f>+Junior_Senior_C!X90</f>
        <v>0</v>
      </c>
      <c r="L127" s="186">
        <f>+Junior_Senior_C!Y90</f>
        <v>0</v>
      </c>
      <c r="M127" s="189">
        <f>+Junior_Senior_C!Z90</f>
        <v>0</v>
      </c>
      <c r="N127" s="180"/>
      <c r="O127" s="180"/>
      <c r="P127" s="189">
        <f>+Junior_Senior_C!AA90</f>
        <v>0</v>
      </c>
      <c r="R127"/>
      <c r="S127"/>
      <c r="T127"/>
      <c r="U127"/>
      <c r="V127"/>
      <c r="W127"/>
      <c r="X127"/>
      <c r="Y127"/>
    </row>
    <row r="128" spans="3:25" ht="17.25">
      <c r="C128" s="232">
        <f>RANK(D128,D128:D143)</f>
        <v>1</v>
      </c>
      <c r="D128" s="233">
        <f>+Junior_Senior_C!U73</f>
        <v>0</v>
      </c>
      <c r="E128" s="363"/>
      <c r="F128" s="209"/>
      <c r="G128" s="214"/>
      <c r="H128" s="214"/>
      <c r="I128" s="208"/>
      <c r="J128" s="180">
        <f>+Junior_Senior_C!W60</f>
        <v>0</v>
      </c>
      <c r="K128" s="186">
        <f>+Junior_Senior_C!X91</f>
        <v>0</v>
      </c>
      <c r="L128" s="186">
        <f>+Junior_Senior_C!Y91</f>
        <v>0</v>
      </c>
      <c r="M128" s="189">
        <f>+Junior_Senior_C!Z91</f>
        <v>0</v>
      </c>
      <c r="N128" s="180"/>
      <c r="O128" s="180"/>
      <c r="P128" s="189">
        <f>+Junior_Senior_C!AA91</f>
        <v>0</v>
      </c>
      <c r="R128"/>
      <c r="S128"/>
      <c r="T128"/>
      <c r="U128"/>
      <c r="V128"/>
      <c r="W128"/>
      <c r="X128"/>
      <c r="Y128"/>
    </row>
    <row r="129" spans="18:25" ht="15">
      <c r="R129"/>
      <c r="S129"/>
      <c r="T129"/>
      <c r="U129"/>
      <c r="V129"/>
      <c r="W129"/>
      <c r="X129"/>
      <c r="Y129"/>
    </row>
    <row r="130" spans="1:25" ht="15">
      <c r="A130" s="178" t="s">
        <v>103</v>
      </c>
      <c r="B130" s="180" t="s">
        <v>122</v>
      </c>
      <c r="C130" s="180">
        <v>999</v>
      </c>
      <c r="D130" s="213" t="s">
        <v>162</v>
      </c>
      <c r="E130" s="362"/>
      <c r="F130" s="209"/>
      <c r="G130" s="180"/>
      <c r="H130" s="180"/>
      <c r="I130" s="183"/>
      <c r="J130" s="180">
        <f>+Junior_Senior_C!W62</f>
        <v>0</v>
      </c>
      <c r="K130" s="186">
        <f>+Junior_Senior_C!X124</f>
        <v>0</v>
      </c>
      <c r="L130" s="180">
        <f>+Junior_Senior_C!Y124</f>
        <v>0</v>
      </c>
      <c r="M130" s="189">
        <f>+Junior_Senior_C!Z124</f>
        <v>0</v>
      </c>
      <c r="N130" s="180"/>
      <c r="O130" s="180"/>
      <c r="P130" s="189">
        <f>+Junior_Senior_C!AA124</f>
        <v>0</v>
      </c>
      <c r="R130"/>
      <c r="S130"/>
      <c r="T130"/>
      <c r="U130"/>
      <c r="V130"/>
      <c r="W130"/>
      <c r="X130"/>
      <c r="Y130"/>
    </row>
    <row r="131" spans="5:25" ht="15">
      <c r="E131" s="362"/>
      <c r="F131" s="209"/>
      <c r="G131" s="180"/>
      <c r="H131" s="180"/>
      <c r="I131" s="208"/>
      <c r="J131" s="180">
        <f>+Junior_Senior_C!W63</f>
        <v>0</v>
      </c>
      <c r="K131" s="186">
        <f>+Junior_Senior_C!X125</f>
        <v>0</v>
      </c>
      <c r="L131" s="180">
        <f>+Junior_Senior_C!Y125</f>
        <v>0</v>
      </c>
      <c r="M131" s="189">
        <f>+Junior_Senior_C!Z125</f>
        <v>0</v>
      </c>
      <c r="N131" s="180"/>
      <c r="O131" s="180"/>
      <c r="P131" s="189">
        <f>+Junior_Senior_C!AA125</f>
        <v>0</v>
      </c>
      <c r="R131"/>
      <c r="S131"/>
      <c r="T131"/>
      <c r="U131"/>
      <c r="V131"/>
      <c r="W131"/>
      <c r="X131"/>
      <c r="Y131"/>
    </row>
    <row r="132" spans="3:25" ht="15">
      <c r="C132" s="239"/>
      <c r="E132" s="362"/>
      <c r="F132" s="209"/>
      <c r="G132" s="180"/>
      <c r="H132" s="180"/>
      <c r="I132" s="208"/>
      <c r="J132" s="180">
        <f>+Junior_Senior_C!W64</f>
        <v>0</v>
      </c>
      <c r="K132" s="186">
        <f>+Junior_Senior_C!X126</f>
        <v>0</v>
      </c>
      <c r="L132" s="180">
        <f>+Junior_Senior_C!Y126</f>
        <v>0</v>
      </c>
      <c r="M132" s="189">
        <f>+Junior_Senior_C!Z126</f>
        <v>0</v>
      </c>
      <c r="N132" s="180"/>
      <c r="O132" s="180"/>
      <c r="P132" s="189">
        <f>+Junior_Senior_C!AA126</f>
        <v>0</v>
      </c>
      <c r="R132"/>
      <c r="S132"/>
      <c r="T132"/>
      <c r="U132"/>
      <c r="V132"/>
      <c r="W132"/>
      <c r="X132"/>
      <c r="Y132"/>
    </row>
    <row r="133" spans="3:25" ht="17.25">
      <c r="C133" s="232">
        <f>RANK(D133,D133:D148)</f>
        <v>1</v>
      </c>
      <c r="D133" s="233">
        <f>+Junior_Senior_C!U78</f>
        <v>0</v>
      </c>
      <c r="E133" s="363"/>
      <c r="F133" s="209"/>
      <c r="G133" s="214"/>
      <c r="H133" s="214"/>
      <c r="I133" s="208"/>
      <c r="J133" s="180">
        <f>+Junior_Senior_C!W65</f>
        <v>0</v>
      </c>
      <c r="K133" s="186">
        <f>+Junior_Senior_C!X127</f>
        <v>0</v>
      </c>
      <c r="L133" s="180">
        <f>+Junior_Senior_C!Y127</f>
        <v>0</v>
      </c>
      <c r="M133" s="189">
        <f>+Junior_Senior_C!Z127</f>
        <v>0</v>
      </c>
      <c r="N133" s="180"/>
      <c r="O133" s="180"/>
      <c r="P133" s="189">
        <f>+Junior_Senior_C!AA127</f>
        <v>0</v>
      </c>
      <c r="R133"/>
      <c r="S133"/>
      <c r="T133"/>
      <c r="U133"/>
      <c r="V133"/>
      <c r="W133"/>
      <c r="X133"/>
      <c r="Y133"/>
    </row>
    <row r="134" spans="18:25" ht="15">
      <c r="R134"/>
      <c r="S134"/>
      <c r="T134"/>
      <c r="U134"/>
      <c r="V134"/>
      <c r="W134"/>
      <c r="X134"/>
      <c r="Y134"/>
    </row>
    <row r="135" spans="1:25" ht="15">
      <c r="A135" s="322" t="s">
        <v>103</v>
      </c>
      <c r="B135" s="323"/>
      <c r="C135" s="323">
        <v>25</v>
      </c>
      <c r="D135" s="324" t="s">
        <v>163</v>
      </c>
      <c r="E135" s="367"/>
      <c r="F135" s="325"/>
      <c r="G135" s="323"/>
      <c r="H135" s="323"/>
      <c r="I135" s="326"/>
      <c r="J135" s="323">
        <f>+Junior_Senior_C!W67</f>
        <v>0</v>
      </c>
      <c r="K135" s="327">
        <f>+Junior_Senior_C!X67</f>
        <v>0</v>
      </c>
      <c r="L135" s="323">
        <f>+Junior_Senior_C!Y67</f>
        <v>0</v>
      </c>
      <c r="M135" s="328">
        <f>+Junior_Senior_C!Z67</f>
        <v>0</v>
      </c>
      <c r="N135" s="323"/>
      <c r="O135" s="323"/>
      <c r="P135" s="328">
        <f>+Junior_Senior_C!AA67</f>
        <v>0</v>
      </c>
      <c r="R135"/>
      <c r="S135"/>
      <c r="T135"/>
      <c r="U135"/>
      <c r="V135"/>
      <c r="W135"/>
      <c r="X135"/>
      <c r="Y135"/>
    </row>
    <row r="136" spans="1:25" ht="15">
      <c r="A136" s="322"/>
      <c r="B136" s="329"/>
      <c r="C136" s="329"/>
      <c r="D136" s="322"/>
      <c r="E136" s="367"/>
      <c r="F136" s="325"/>
      <c r="G136" s="323"/>
      <c r="H136" s="323"/>
      <c r="I136" s="330"/>
      <c r="J136" s="323">
        <f>+Junior_Senior_C!W68</f>
        <v>0</v>
      </c>
      <c r="K136" s="327">
        <f>+Junior_Senior_C!X68</f>
        <v>0</v>
      </c>
      <c r="L136" s="323">
        <f>+Junior_Senior_C!Y68</f>
        <v>0</v>
      </c>
      <c r="M136" s="328">
        <f>+Junior_Senior_C!Z68</f>
        <v>0</v>
      </c>
      <c r="N136" s="323"/>
      <c r="O136" s="323"/>
      <c r="P136" s="328">
        <f>+Junior_Senior_C!AA68</f>
        <v>0</v>
      </c>
      <c r="R136"/>
      <c r="S136"/>
      <c r="T136"/>
      <c r="U136"/>
      <c r="V136"/>
      <c r="W136"/>
      <c r="X136"/>
      <c r="Y136"/>
    </row>
    <row r="137" spans="1:25" ht="15">
      <c r="A137" s="322"/>
      <c r="B137" s="329"/>
      <c r="C137" s="331"/>
      <c r="D137" s="322"/>
      <c r="E137" s="367"/>
      <c r="F137" s="325"/>
      <c r="G137" s="323"/>
      <c r="H137" s="323"/>
      <c r="I137" s="330"/>
      <c r="J137" s="323">
        <f>+Junior_Senior_C!W69</f>
        <v>0</v>
      </c>
      <c r="K137" s="327">
        <f>+Junior_Senior_C!X69</f>
        <v>0</v>
      </c>
      <c r="L137" s="323">
        <f>+Junior_Senior_C!Y69</f>
        <v>0</v>
      </c>
      <c r="M137" s="328">
        <f>+Junior_Senior_C!Z69</f>
        <v>0</v>
      </c>
      <c r="N137" s="323"/>
      <c r="O137" s="323"/>
      <c r="P137" s="328">
        <f>+Junior_Senior_C!AA69</f>
        <v>0</v>
      </c>
      <c r="R137"/>
      <c r="S137"/>
      <c r="T137"/>
      <c r="U137"/>
      <c r="V137"/>
      <c r="W137"/>
      <c r="X137"/>
      <c r="Y137"/>
    </row>
    <row r="138" spans="1:25" ht="17.25">
      <c r="A138" s="322"/>
      <c r="B138" s="329"/>
      <c r="C138" s="332"/>
      <c r="D138" s="333">
        <f>+Junior_Senior_C!U83</f>
        <v>0</v>
      </c>
      <c r="E138" s="367"/>
      <c r="F138" s="325"/>
      <c r="G138" s="334"/>
      <c r="H138" s="334"/>
      <c r="I138" s="330"/>
      <c r="J138" s="323">
        <f>+Junior_Senior_C!W70</f>
        <v>0</v>
      </c>
      <c r="K138" s="327">
        <f>+Junior_Senior_C!X70</f>
        <v>0</v>
      </c>
      <c r="L138" s="323">
        <f>+Junior_Senior_C!Y70</f>
        <v>0</v>
      </c>
      <c r="M138" s="328">
        <f>+Junior_Senior_C!Z70</f>
        <v>0</v>
      </c>
      <c r="N138" s="323"/>
      <c r="O138" s="323"/>
      <c r="P138" s="328">
        <f>+Junior_Senior_C!AA70</f>
        <v>0</v>
      </c>
      <c r="R138"/>
      <c r="S138"/>
      <c r="T138"/>
      <c r="U138"/>
      <c r="V138"/>
      <c r="W138"/>
      <c r="X138"/>
      <c r="Y138"/>
    </row>
    <row r="139" spans="1:25" ht="15">
      <c r="A139" s="322"/>
      <c r="B139" s="329"/>
      <c r="C139" s="329"/>
      <c r="D139" s="322"/>
      <c r="E139" s="368"/>
      <c r="F139" s="329"/>
      <c r="G139" s="329"/>
      <c r="H139" s="329"/>
      <c r="I139" s="322"/>
      <c r="J139" s="322"/>
      <c r="K139" s="322"/>
      <c r="L139" s="322"/>
      <c r="M139" s="322"/>
      <c r="N139" s="322"/>
      <c r="O139" s="322"/>
      <c r="P139" s="322"/>
      <c r="R139"/>
      <c r="S139"/>
      <c r="T139"/>
      <c r="U139"/>
      <c r="V139"/>
      <c r="W139"/>
      <c r="X139"/>
      <c r="Y139"/>
    </row>
    <row r="140" spans="1:25" ht="15">
      <c r="A140" s="322" t="s">
        <v>103</v>
      </c>
      <c r="B140" s="323"/>
      <c r="C140" s="323"/>
      <c r="D140" s="324"/>
      <c r="E140" s="367"/>
      <c r="F140" s="325"/>
      <c r="G140" s="323"/>
      <c r="H140" s="323"/>
      <c r="I140" s="326"/>
      <c r="J140" s="323">
        <f>+Junior_Senior_C!W72</f>
        <v>0</v>
      </c>
      <c r="K140" s="327">
        <f>+Junior_Senior_C!X72</f>
        <v>0</v>
      </c>
      <c r="L140" s="323">
        <f>+Junior_Senior_C!Y72</f>
        <v>0</v>
      </c>
      <c r="M140" s="328">
        <f>+Junior_Senior_C!Z72</f>
        <v>0</v>
      </c>
      <c r="N140" s="323"/>
      <c r="O140" s="323"/>
      <c r="P140" s="328">
        <f>+Junior_Senior_C!AA72</f>
        <v>0</v>
      </c>
      <c r="R140"/>
      <c r="S140"/>
      <c r="T140"/>
      <c r="U140"/>
      <c r="V140"/>
      <c r="W140"/>
      <c r="X140"/>
      <c r="Y140"/>
    </row>
    <row r="141" spans="1:25" ht="15">
      <c r="A141" s="322"/>
      <c r="B141" s="329"/>
      <c r="C141" s="329"/>
      <c r="D141" s="322"/>
      <c r="E141" s="367"/>
      <c r="F141" s="325"/>
      <c r="G141" s="323"/>
      <c r="H141" s="323"/>
      <c r="I141" s="330"/>
      <c r="J141" s="323">
        <f>+Junior_Senior_C!W73</f>
        <v>0</v>
      </c>
      <c r="K141" s="327">
        <f>+Junior_Senior_C!X73</f>
        <v>0</v>
      </c>
      <c r="L141" s="323">
        <f>+Junior_Senior_C!Y73</f>
        <v>0</v>
      </c>
      <c r="M141" s="328">
        <f>+Junior_Senior_C!Z73</f>
        <v>0</v>
      </c>
      <c r="N141" s="323"/>
      <c r="O141" s="323"/>
      <c r="P141" s="328">
        <f>+Junior_Senior_C!AA73</f>
        <v>0</v>
      </c>
      <c r="R141"/>
      <c r="S141"/>
      <c r="T141"/>
      <c r="U141"/>
      <c r="V141"/>
      <c r="W141"/>
      <c r="X141"/>
      <c r="Y141"/>
    </row>
    <row r="142" spans="1:25" ht="15">
      <c r="A142" s="322"/>
      <c r="B142" s="329"/>
      <c r="C142" s="331"/>
      <c r="D142" s="322"/>
      <c r="E142" s="367"/>
      <c r="F142" s="325"/>
      <c r="G142" s="323"/>
      <c r="H142" s="323"/>
      <c r="I142" s="330"/>
      <c r="J142" s="323">
        <f>+Junior_Senior_C!W74</f>
        <v>0</v>
      </c>
      <c r="K142" s="327">
        <f>+Junior_Senior_C!X74</f>
        <v>0</v>
      </c>
      <c r="L142" s="323">
        <f>+Junior_Senior_C!Y74</f>
        <v>0</v>
      </c>
      <c r="M142" s="328">
        <f>+Junior_Senior_C!Z74</f>
        <v>0</v>
      </c>
      <c r="N142" s="323"/>
      <c r="O142" s="323"/>
      <c r="P142" s="328">
        <f>+Junior_Senior_C!AA74</f>
        <v>0</v>
      </c>
      <c r="R142"/>
      <c r="S142"/>
      <c r="T142"/>
      <c r="U142"/>
      <c r="V142"/>
      <c r="W142"/>
      <c r="X142"/>
      <c r="Y142"/>
    </row>
    <row r="143" spans="1:25" ht="17.25">
      <c r="A143" s="322"/>
      <c r="B143" s="329"/>
      <c r="C143" s="332"/>
      <c r="D143" s="333">
        <f>+Junior_Senior_C!U88</f>
        <v>0</v>
      </c>
      <c r="E143" s="367"/>
      <c r="F143" s="325"/>
      <c r="G143" s="334"/>
      <c r="H143" s="334"/>
      <c r="I143" s="330"/>
      <c r="J143" s="323">
        <f>+Junior_Senior_C!W75</f>
        <v>0</v>
      </c>
      <c r="K143" s="327">
        <f>+Junior_Senior_C!X75</f>
        <v>0</v>
      </c>
      <c r="L143" s="323">
        <f>+Junior_Senior_C!Y75</f>
        <v>0</v>
      </c>
      <c r="M143" s="328">
        <f>+Junior_Senior_C!Z75</f>
        <v>0</v>
      </c>
      <c r="N143" s="323"/>
      <c r="O143" s="323"/>
      <c r="P143" s="328">
        <f>+Junior_Senior_C!AA75</f>
        <v>0</v>
      </c>
      <c r="R143"/>
      <c r="S143"/>
      <c r="T143"/>
      <c r="U143"/>
      <c r="V143"/>
      <c r="W143"/>
      <c r="X143"/>
      <c r="Y143"/>
    </row>
    <row r="144" spans="1:25" ht="15">
      <c r="A144" s="322"/>
      <c r="B144" s="329"/>
      <c r="C144" s="329"/>
      <c r="D144" s="322"/>
      <c r="E144" s="368"/>
      <c r="F144" s="329"/>
      <c r="G144" s="329"/>
      <c r="H144" s="329"/>
      <c r="I144" s="322"/>
      <c r="J144" s="322"/>
      <c r="K144" s="322"/>
      <c r="L144" s="322"/>
      <c r="M144" s="322"/>
      <c r="N144" s="322"/>
      <c r="O144" s="322"/>
      <c r="P144" s="322"/>
      <c r="R144"/>
      <c r="S144"/>
      <c r="T144"/>
      <c r="U144"/>
      <c r="V144"/>
      <c r="W144"/>
      <c r="X144"/>
      <c r="Y144"/>
    </row>
    <row r="145" spans="1:25" ht="15">
      <c r="A145" s="322" t="s">
        <v>103</v>
      </c>
      <c r="B145" s="323"/>
      <c r="C145" s="323"/>
      <c r="D145" s="324"/>
      <c r="E145" s="367"/>
      <c r="F145" s="325"/>
      <c r="G145" s="323"/>
      <c r="H145" s="323"/>
      <c r="I145" s="326"/>
      <c r="J145" s="323">
        <f>+Junior_Senior_C!W77</f>
        <v>0</v>
      </c>
      <c r="K145" s="327">
        <f>+Junior_Senior_C!X77</f>
        <v>0</v>
      </c>
      <c r="L145" s="323">
        <f>+Junior_Senior_C!Y77</f>
        <v>0</v>
      </c>
      <c r="M145" s="328">
        <f>+Junior_Senior_C!Z77</f>
        <v>0</v>
      </c>
      <c r="N145" s="323"/>
      <c r="O145" s="323"/>
      <c r="P145" s="328">
        <f>+Junior_Senior_C!AA77</f>
        <v>0</v>
      </c>
      <c r="R145"/>
      <c r="S145"/>
      <c r="T145"/>
      <c r="U145"/>
      <c r="V145"/>
      <c r="W145"/>
      <c r="X145"/>
      <c r="Y145"/>
    </row>
    <row r="146" spans="1:25" ht="15">
      <c r="A146" s="322"/>
      <c r="B146" s="329"/>
      <c r="C146" s="329"/>
      <c r="D146" s="322"/>
      <c r="E146" s="367"/>
      <c r="F146" s="325"/>
      <c r="G146" s="323"/>
      <c r="H146" s="323"/>
      <c r="I146" s="330"/>
      <c r="J146" s="323">
        <f>+Junior_Senior_C!W78</f>
        <v>0</v>
      </c>
      <c r="K146" s="327">
        <f>+Junior_Senior_C!X78</f>
        <v>0</v>
      </c>
      <c r="L146" s="323">
        <f>+Junior_Senior_C!Y78</f>
        <v>0</v>
      </c>
      <c r="M146" s="328">
        <f>+Junior_Senior_C!Z78</f>
        <v>0</v>
      </c>
      <c r="N146" s="323"/>
      <c r="O146" s="323"/>
      <c r="P146" s="328">
        <f>+Junior_Senior_C!AA78</f>
        <v>0</v>
      </c>
      <c r="R146"/>
      <c r="S146"/>
      <c r="T146"/>
      <c r="U146"/>
      <c r="V146"/>
      <c r="W146"/>
      <c r="X146"/>
      <c r="Y146"/>
    </row>
    <row r="147" spans="1:25" ht="15">
      <c r="A147" s="322"/>
      <c r="B147" s="329"/>
      <c r="C147" s="331"/>
      <c r="D147" s="322"/>
      <c r="E147" s="367"/>
      <c r="F147" s="325"/>
      <c r="G147" s="323"/>
      <c r="H147" s="323"/>
      <c r="I147" s="330"/>
      <c r="J147" s="323">
        <f>+Junior_Senior_C!W79</f>
        <v>0</v>
      </c>
      <c r="K147" s="327">
        <f>+Junior_Senior_C!X79</f>
        <v>0</v>
      </c>
      <c r="L147" s="323">
        <f>+Junior_Senior_C!Y79</f>
        <v>0</v>
      </c>
      <c r="M147" s="328">
        <f>+Junior_Senior_C!Z79</f>
        <v>0</v>
      </c>
      <c r="N147" s="323"/>
      <c r="O147" s="323"/>
      <c r="P147" s="328">
        <f>+Junior_Senior_C!AA79</f>
        <v>0</v>
      </c>
      <c r="R147"/>
      <c r="S147"/>
      <c r="T147"/>
      <c r="U147"/>
      <c r="V147"/>
      <c r="W147"/>
      <c r="X147"/>
      <c r="Y147"/>
    </row>
    <row r="148" spans="1:25" ht="17.25">
      <c r="A148" s="322"/>
      <c r="B148" s="329"/>
      <c r="C148" s="332"/>
      <c r="D148" s="333">
        <f>+Junior_Senior_C!U93</f>
        <v>0</v>
      </c>
      <c r="E148" s="367"/>
      <c r="F148" s="325"/>
      <c r="G148" s="334"/>
      <c r="H148" s="334"/>
      <c r="I148" s="330"/>
      <c r="J148" s="323">
        <f>+Junior_Senior_C!W80</f>
        <v>0</v>
      </c>
      <c r="K148" s="327">
        <f>+Junior_Senior_C!X80</f>
        <v>0</v>
      </c>
      <c r="L148" s="323">
        <f>+Junior_Senior_C!Y80</f>
        <v>0</v>
      </c>
      <c r="M148" s="328">
        <f>+Junior_Senior_C!Z80</f>
        <v>0</v>
      </c>
      <c r="N148" s="323"/>
      <c r="O148" s="323"/>
      <c r="P148" s="328">
        <f>+Junior_Senior_C!AA80</f>
        <v>0</v>
      </c>
      <c r="R148"/>
      <c r="S148"/>
      <c r="T148"/>
      <c r="U148"/>
      <c r="V148"/>
      <c r="W148"/>
      <c r="X148"/>
      <c r="Y148"/>
    </row>
    <row r="149" spans="18:25" ht="15">
      <c r="R149"/>
      <c r="S149"/>
      <c r="T149"/>
      <c r="U149"/>
      <c r="V149"/>
      <c r="W149"/>
      <c r="X149"/>
      <c r="Y149"/>
    </row>
    <row r="150" spans="18:25" ht="15">
      <c r="R150"/>
      <c r="S150"/>
      <c r="T150"/>
      <c r="U150"/>
      <c r="V150"/>
      <c r="W150"/>
      <c r="X150"/>
      <c r="Y150"/>
    </row>
    <row r="151" spans="18:25" ht="15">
      <c r="R151"/>
      <c r="S151"/>
      <c r="T151"/>
      <c r="U151"/>
      <c r="V151"/>
      <c r="W151"/>
      <c r="X151"/>
      <c r="Y151"/>
    </row>
    <row r="152" spans="18:25" ht="15">
      <c r="R152"/>
      <c r="S152"/>
      <c r="T152"/>
      <c r="U152"/>
      <c r="V152"/>
      <c r="W152"/>
      <c r="X152"/>
      <c r="Y152"/>
    </row>
    <row r="153" spans="18:25" ht="15">
      <c r="R153"/>
      <c r="S153"/>
      <c r="T153"/>
      <c r="U153"/>
      <c r="V153"/>
      <c r="W153"/>
      <c r="X153"/>
      <c r="Y153"/>
    </row>
    <row r="154" spans="18:25" ht="15">
      <c r="R154"/>
      <c r="S154"/>
      <c r="T154"/>
      <c r="U154"/>
      <c r="V154"/>
      <c r="W154"/>
      <c r="X154"/>
      <c r="Y154"/>
    </row>
    <row r="155" spans="18:25" ht="15">
      <c r="R155"/>
      <c r="S155"/>
      <c r="T155"/>
      <c r="U155"/>
      <c r="V155"/>
      <c r="W155"/>
      <c r="X155"/>
      <c r="Y155"/>
    </row>
    <row r="156" spans="18:25" ht="15">
      <c r="R156"/>
      <c r="S156"/>
      <c r="T156"/>
      <c r="U156"/>
      <c r="V156"/>
      <c r="W156"/>
      <c r="X156"/>
      <c r="Y156"/>
    </row>
    <row r="157" spans="18:25" ht="15">
      <c r="R157"/>
      <c r="S157"/>
      <c r="T157"/>
      <c r="U157"/>
      <c r="V157"/>
      <c r="W157"/>
      <c r="X157"/>
      <c r="Y157"/>
    </row>
    <row r="158" spans="18:25" ht="15">
      <c r="R158"/>
      <c r="S158"/>
      <c r="T158"/>
      <c r="U158"/>
      <c r="V158"/>
      <c r="W158"/>
      <c r="X158"/>
      <c r="Y158"/>
    </row>
    <row r="159" spans="18:25" ht="15">
      <c r="R159"/>
      <c r="S159"/>
      <c r="T159"/>
      <c r="U159"/>
      <c r="V159"/>
      <c r="W159"/>
      <c r="X159"/>
      <c r="Y159"/>
    </row>
    <row r="160" spans="18:25" ht="15">
      <c r="R160"/>
      <c r="S160"/>
      <c r="T160"/>
      <c r="U160"/>
      <c r="V160"/>
      <c r="W160"/>
      <c r="X160"/>
      <c r="Y160"/>
    </row>
    <row r="161" spans="18:25" ht="15">
      <c r="R161"/>
      <c r="S161"/>
      <c r="T161"/>
      <c r="U161"/>
      <c r="V161"/>
      <c r="W161"/>
      <c r="X161"/>
      <c r="Y161"/>
    </row>
    <row r="162" spans="18:25" ht="15">
      <c r="R162"/>
      <c r="S162"/>
      <c r="T162"/>
      <c r="U162"/>
      <c r="V162"/>
      <c r="W162"/>
      <c r="X162"/>
      <c r="Y162"/>
    </row>
    <row r="163" spans="18:25" ht="15">
      <c r="R163"/>
      <c r="S163"/>
      <c r="T163"/>
      <c r="U163"/>
      <c r="V163"/>
      <c r="W163"/>
      <c r="X163"/>
      <c r="Y163"/>
    </row>
    <row r="164" spans="18:25" ht="15">
      <c r="R164"/>
      <c r="S164"/>
      <c r="T164"/>
      <c r="U164"/>
      <c r="V164"/>
      <c r="W164"/>
      <c r="X164"/>
      <c r="Y164"/>
    </row>
    <row r="165" spans="18:25" ht="15">
      <c r="R165"/>
      <c r="S165"/>
      <c r="T165"/>
      <c r="U165"/>
      <c r="V165"/>
      <c r="W165"/>
      <c r="X165"/>
      <c r="Y165"/>
    </row>
    <row r="166" spans="18:25" ht="15">
      <c r="R166"/>
      <c r="S166"/>
      <c r="T166"/>
      <c r="U166"/>
      <c r="V166"/>
      <c r="W166"/>
      <c r="X166"/>
      <c r="Y166"/>
    </row>
    <row r="167" spans="18:25" ht="15">
      <c r="R167"/>
      <c r="S167"/>
      <c r="T167"/>
      <c r="U167"/>
      <c r="V167"/>
      <c r="W167"/>
      <c r="X167"/>
      <c r="Y167"/>
    </row>
    <row r="168" spans="18:25" ht="15">
      <c r="R168"/>
      <c r="S168"/>
      <c r="T168"/>
      <c r="U168"/>
      <c r="V168"/>
      <c r="W168"/>
      <c r="X168"/>
      <c r="Y168"/>
    </row>
    <row r="169" spans="18:25" ht="15">
      <c r="R169"/>
      <c r="S169"/>
      <c r="T169"/>
      <c r="U169"/>
      <c r="V169"/>
      <c r="W169"/>
      <c r="X169"/>
      <c r="Y169"/>
    </row>
    <row r="170" spans="18:25" ht="15">
      <c r="R170"/>
      <c r="S170"/>
      <c r="T170"/>
      <c r="U170"/>
      <c r="V170"/>
      <c r="W170"/>
      <c r="X170"/>
      <c r="Y170"/>
    </row>
    <row r="171" spans="18:25" ht="15">
      <c r="R171"/>
      <c r="S171"/>
      <c r="T171"/>
      <c r="U171"/>
      <c r="V171"/>
      <c r="W171"/>
      <c r="X171"/>
      <c r="Y171"/>
    </row>
    <row r="172" spans="18:25" ht="15">
      <c r="R172"/>
      <c r="S172"/>
      <c r="T172"/>
      <c r="U172"/>
      <c r="V172"/>
      <c r="W172"/>
      <c r="X172"/>
      <c r="Y172"/>
    </row>
    <row r="173" spans="18:25" ht="15">
      <c r="R173"/>
      <c r="S173"/>
      <c r="T173"/>
      <c r="U173"/>
      <c r="V173"/>
      <c r="W173"/>
      <c r="X173"/>
      <c r="Y173"/>
    </row>
    <row r="174" spans="18:25" ht="15">
      <c r="R174"/>
      <c r="S174"/>
      <c r="T174"/>
      <c r="U174"/>
      <c r="V174"/>
      <c r="W174"/>
      <c r="X174"/>
      <c r="Y174"/>
    </row>
    <row r="175" spans="18:25" ht="15">
      <c r="R175"/>
      <c r="S175"/>
      <c r="T175"/>
      <c r="U175"/>
      <c r="V175"/>
      <c r="W175"/>
      <c r="X175"/>
      <c r="Y175"/>
    </row>
    <row r="176" spans="18:25" ht="15">
      <c r="R176"/>
      <c r="S176"/>
      <c r="T176"/>
      <c r="U176"/>
      <c r="V176"/>
      <c r="W176"/>
      <c r="X176"/>
      <c r="Y176"/>
    </row>
    <row r="177" spans="18:25" ht="15">
      <c r="R177"/>
      <c r="S177"/>
      <c r="T177"/>
      <c r="U177"/>
      <c r="V177"/>
      <c r="W177"/>
      <c r="X177"/>
      <c r="Y177"/>
    </row>
    <row r="178" spans="18:25" ht="15">
      <c r="R178"/>
      <c r="S178"/>
      <c r="T178"/>
      <c r="U178"/>
      <c r="V178"/>
      <c r="W178"/>
      <c r="X178"/>
      <c r="Y178"/>
    </row>
    <row r="179" spans="18:25" ht="15">
      <c r="R179"/>
      <c r="S179"/>
      <c r="T179"/>
      <c r="U179"/>
      <c r="V179"/>
      <c r="W179"/>
      <c r="X179"/>
      <c r="Y179"/>
    </row>
    <row r="180" spans="18:25" ht="15">
      <c r="R180"/>
      <c r="S180"/>
      <c r="T180"/>
      <c r="U180"/>
      <c r="V180"/>
      <c r="W180"/>
      <c r="X180"/>
      <c r="Y180"/>
    </row>
    <row r="181" spans="18:25" ht="15">
      <c r="R181"/>
      <c r="S181"/>
      <c r="T181"/>
      <c r="U181"/>
      <c r="V181"/>
      <c r="W181"/>
      <c r="X181"/>
      <c r="Y181"/>
    </row>
    <row r="182" spans="18:25" ht="15">
      <c r="R182"/>
      <c r="S182"/>
      <c r="T182"/>
      <c r="U182"/>
      <c r="V182"/>
      <c r="W182"/>
      <c r="X182"/>
      <c r="Y182"/>
    </row>
    <row r="183" spans="18:25" ht="15">
      <c r="R183"/>
      <c r="S183"/>
      <c r="T183"/>
      <c r="U183"/>
      <c r="V183"/>
      <c r="W183"/>
      <c r="X183"/>
      <c r="Y183"/>
    </row>
    <row r="184" spans="18:25" ht="15">
      <c r="R184"/>
      <c r="S184"/>
      <c r="T184"/>
      <c r="U184"/>
      <c r="V184"/>
      <c r="W184"/>
      <c r="X184"/>
      <c r="Y184"/>
    </row>
    <row r="185" spans="18:25" ht="15">
      <c r="R185"/>
      <c r="S185"/>
      <c r="T185"/>
      <c r="U185"/>
      <c r="V185"/>
      <c r="W185"/>
      <c r="X185"/>
      <c r="Y185"/>
    </row>
    <row r="186" spans="18:25" ht="15">
      <c r="R186"/>
      <c r="S186"/>
      <c r="T186"/>
      <c r="U186"/>
      <c r="V186"/>
      <c r="W186"/>
      <c r="X186"/>
      <c r="Y186"/>
    </row>
    <row r="187" spans="18:25" ht="15">
      <c r="R187"/>
      <c r="S187"/>
      <c r="T187"/>
      <c r="U187"/>
      <c r="V187"/>
      <c r="W187"/>
      <c r="X187"/>
      <c r="Y187"/>
    </row>
    <row r="188" spans="18:25" ht="15">
      <c r="R188"/>
      <c r="S188"/>
      <c r="T188"/>
      <c r="U188"/>
      <c r="V188"/>
      <c r="W188"/>
      <c r="X188"/>
      <c r="Y188"/>
    </row>
    <row r="189" spans="18:25" ht="15">
      <c r="R189"/>
      <c r="S189"/>
      <c r="T189"/>
      <c r="U189"/>
      <c r="V189"/>
      <c r="W189"/>
      <c r="X189"/>
      <c r="Y189"/>
    </row>
    <row r="190" spans="18:25" ht="15">
      <c r="R190"/>
      <c r="S190"/>
      <c r="T190"/>
      <c r="U190"/>
      <c r="V190"/>
      <c r="W190"/>
      <c r="X190"/>
      <c r="Y190"/>
    </row>
    <row r="191" spans="18:25" ht="15">
      <c r="R191"/>
      <c r="S191"/>
      <c r="T191"/>
      <c r="U191"/>
      <c r="V191"/>
      <c r="W191"/>
      <c r="X191"/>
      <c r="Y191"/>
    </row>
    <row r="192" spans="18:25" ht="15">
      <c r="R192"/>
      <c r="S192"/>
      <c r="T192"/>
      <c r="U192"/>
      <c r="V192"/>
      <c r="W192"/>
      <c r="X192"/>
      <c r="Y192"/>
    </row>
    <row r="193" spans="18:25" ht="15">
      <c r="R193"/>
      <c r="S193"/>
      <c r="T193"/>
      <c r="U193"/>
      <c r="V193"/>
      <c r="W193"/>
      <c r="X193"/>
      <c r="Y193"/>
    </row>
    <row r="194" spans="18:25" ht="15">
      <c r="R194"/>
      <c r="S194"/>
      <c r="T194"/>
      <c r="U194"/>
      <c r="V194"/>
      <c r="W194"/>
      <c r="X194"/>
      <c r="Y194"/>
    </row>
    <row r="195" spans="18:25" ht="15">
      <c r="R195"/>
      <c r="S195"/>
      <c r="T195"/>
      <c r="U195"/>
      <c r="V195"/>
      <c r="W195"/>
      <c r="X195"/>
      <c r="Y195"/>
    </row>
    <row r="196" spans="18:25" ht="15">
      <c r="R196"/>
      <c r="S196"/>
      <c r="T196"/>
      <c r="U196"/>
      <c r="V196"/>
      <c r="W196"/>
      <c r="X196"/>
      <c r="Y196"/>
    </row>
    <row r="197" spans="18:25" ht="15">
      <c r="R197"/>
      <c r="S197"/>
      <c r="T197"/>
      <c r="U197"/>
      <c r="V197"/>
      <c r="W197"/>
      <c r="X197"/>
      <c r="Y197"/>
    </row>
    <row r="198" spans="18:25" ht="15">
      <c r="R198"/>
      <c r="S198"/>
      <c r="T198"/>
      <c r="U198"/>
      <c r="V198"/>
      <c r="W198"/>
      <c r="X198"/>
      <c r="Y198"/>
    </row>
    <row r="199" spans="18:25" ht="15">
      <c r="R199"/>
      <c r="S199"/>
      <c r="T199"/>
      <c r="U199"/>
      <c r="V199"/>
      <c r="W199"/>
      <c r="X199"/>
      <c r="Y199"/>
    </row>
    <row r="200" spans="18:25" ht="15">
      <c r="R200"/>
      <c r="S200"/>
      <c r="T200"/>
      <c r="U200"/>
      <c r="V200"/>
      <c r="W200"/>
      <c r="X200"/>
      <c r="Y200"/>
    </row>
    <row r="201" spans="18:25" ht="15">
      <c r="R201"/>
      <c r="S201"/>
      <c r="T201"/>
      <c r="U201"/>
      <c r="V201"/>
      <c r="W201"/>
      <c r="X201"/>
      <c r="Y201"/>
    </row>
    <row r="202" spans="18:25" ht="15">
      <c r="R202"/>
      <c r="S202"/>
      <c r="T202"/>
      <c r="U202"/>
      <c r="V202"/>
      <c r="W202"/>
      <c r="X202"/>
      <c r="Y202"/>
    </row>
    <row r="203" spans="18:25" ht="15">
      <c r="R203"/>
      <c r="S203"/>
      <c r="T203"/>
      <c r="U203"/>
      <c r="V203"/>
      <c r="W203"/>
      <c r="X203"/>
      <c r="Y203"/>
    </row>
    <row r="204" spans="18:25" ht="15">
      <c r="R204"/>
      <c r="S204"/>
      <c r="T204"/>
      <c r="U204"/>
      <c r="V204"/>
      <c r="W204"/>
      <c r="X204"/>
      <c r="Y204"/>
    </row>
    <row r="205" spans="18:25" ht="15">
      <c r="R205"/>
      <c r="S205"/>
      <c r="T205"/>
      <c r="U205"/>
      <c r="V205"/>
      <c r="W205"/>
      <c r="X205"/>
      <c r="Y205"/>
    </row>
    <row r="206" spans="18:25" ht="15">
      <c r="R206"/>
      <c r="S206"/>
      <c r="T206"/>
      <c r="U206"/>
      <c r="V206"/>
      <c r="W206"/>
      <c r="X206"/>
      <c r="Y206"/>
    </row>
    <row r="207" spans="18:25" ht="15">
      <c r="R207"/>
      <c r="S207"/>
      <c r="T207"/>
      <c r="U207"/>
      <c r="V207"/>
      <c r="W207"/>
      <c r="X207"/>
      <c r="Y207"/>
    </row>
    <row r="208" spans="18:25" ht="15">
      <c r="R208"/>
      <c r="S208"/>
      <c r="T208"/>
      <c r="U208"/>
      <c r="V208"/>
      <c r="W208"/>
      <c r="X208"/>
      <c r="Y208"/>
    </row>
    <row r="209" spans="18:25" ht="15">
      <c r="R209"/>
      <c r="S209"/>
      <c r="T209"/>
      <c r="U209"/>
      <c r="V209"/>
      <c r="W209"/>
      <c r="X209"/>
      <c r="Y209"/>
    </row>
    <row r="210" spans="18:25" ht="15">
      <c r="R210"/>
      <c r="S210"/>
      <c r="T210"/>
      <c r="U210"/>
      <c r="V210"/>
      <c r="W210"/>
      <c r="X210"/>
      <c r="Y210"/>
    </row>
    <row r="211" spans="18:25" ht="15">
      <c r="R211"/>
      <c r="S211"/>
      <c r="T211"/>
      <c r="U211"/>
      <c r="V211"/>
      <c r="W211"/>
      <c r="X211"/>
      <c r="Y211"/>
    </row>
    <row r="212" spans="18:25" ht="15">
      <c r="R212"/>
      <c r="S212"/>
      <c r="T212"/>
      <c r="U212"/>
      <c r="V212"/>
      <c r="W212"/>
      <c r="X212"/>
      <c r="Y212"/>
    </row>
    <row r="213" spans="18:25" ht="15">
      <c r="R213"/>
      <c r="S213"/>
      <c r="T213"/>
      <c r="U213"/>
      <c r="V213"/>
      <c r="W213"/>
      <c r="X213"/>
      <c r="Y213"/>
    </row>
    <row r="214" spans="18:25" ht="15">
      <c r="R214"/>
      <c r="S214"/>
      <c r="T214"/>
      <c r="U214"/>
      <c r="V214"/>
      <c r="W214"/>
      <c r="X214"/>
      <c r="Y214"/>
    </row>
    <row r="215" spans="18:25" ht="15">
      <c r="R215"/>
      <c r="S215"/>
      <c r="T215"/>
      <c r="U215"/>
      <c r="V215"/>
      <c r="W215"/>
      <c r="X215"/>
      <c r="Y215"/>
    </row>
    <row r="216" spans="18:25" ht="15">
      <c r="R216"/>
      <c r="S216"/>
      <c r="T216"/>
      <c r="U216"/>
      <c r="V216"/>
      <c r="W216"/>
      <c r="X216"/>
      <c r="Y216"/>
    </row>
    <row r="217" spans="18:25" ht="15">
      <c r="R217"/>
      <c r="S217"/>
      <c r="T217"/>
      <c r="U217"/>
      <c r="V217"/>
      <c r="W217"/>
      <c r="X217"/>
      <c r="Y217"/>
    </row>
    <row r="218" spans="18:25" ht="15">
      <c r="R218"/>
      <c r="S218"/>
      <c r="T218"/>
      <c r="U218"/>
      <c r="V218"/>
      <c r="W218"/>
      <c r="X218"/>
      <c r="Y218"/>
    </row>
    <row r="219" spans="18:25" ht="15">
      <c r="R219"/>
      <c r="S219"/>
      <c r="T219"/>
      <c r="U219"/>
      <c r="V219"/>
      <c r="W219"/>
      <c r="X219"/>
      <c r="Y219"/>
    </row>
    <row r="220" spans="18:25" ht="15">
      <c r="R220"/>
      <c r="S220"/>
      <c r="T220"/>
      <c r="U220"/>
      <c r="V220"/>
      <c r="W220"/>
      <c r="X220"/>
      <c r="Y220"/>
    </row>
    <row r="221" spans="18:25" ht="15">
      <c r="R221"/>
      <c r="S221"/>
      <c r="T221"/>
      <c r="U221"/>
      <c r="V221"/>
      <c r="W221"/>
      <c r="X221"/>
      <c r="Y221"/>
    </row>
    <row r="222" spans="18:25" ht="15">
      <c r="R222"/>
      <c r="S222"/>
      <c r="T222"/>
      <c r="U222"/>
      <c r="V222"/>
      <c r="W222"/>
      <c r="X222"/>
      <c r="Y222"/>
    </row>
    <row r="223" spans="18:25" ht="15">
      <c r="R223"/>
      <c r="S223"/>
      <c r="T223"/>
      <c r="U223"/>
      <c r="V223"/>
      <c r="W223"/>
      <c r="X223"/>
      <c r="Y223"/>
    </row>
    <row r="224" spans="18:25" ht="15">
      <c r="R224"/>
      <c r="S224"/>
      <c r="T224"/>
      <c r="U224"/>
      <c r="V224"/>
      <c r="W224"/>
      <c r="X224"/>
      <c r="Y224"/>
    </row>
    <row r="225" spans="18:25" ht="15">
      <c r="R225"/>
      <c r="S225"/>
      <c r="T225"/>
      <c r="U225"/>
      <c r="V225"/>
      <c r="W225"/>
      <c r="X225"/>
      <c r="Y225"/>
    </row>
    <row r="226" spans="18:25" ht="15">
      <c r="R226"/>
      <c r="S226"/>
      <c r="T226"/>
      <c r="U226"/>
      <c r="V226"/>
      <c r="W226"/>
      <c r="X226"/>
      <c r="Y226"/>
    </row>
    <row r="227" spans="18:25" ht="15">
      <c r="R227"/>
      <c r="S227"/>
      <c r="T227"/>
      <c r="U227"/>
      <c r="V227"/>
      <c r="W227"/>
      <c r="X227"/>
      <c r="Y227"/>
    </row>
    <row r="228" spans="18:25" ht="15">
      <c r="R228"/>
      <c r="S228"/>
      <c r="T228"/>
      <c r="U228"/>
      <c r="V228"/>
      <c r="W228"/>
      <c r="X228"/>
      <c r="Y228"/>
    </row>
    <row r="229" spans="18:25" ht="15">
      <c r="R229"/>
      <c r="S229"/>
      <c r="T229"/>
      <c r="U229"/>
      <c r="V229"/>
      <c r="W229"/>
      <c r="X229"/>
      <c r="Y229"/>
    </row>
    <row r="230" spans="18:25" ht="15">
      <c r="R230"/>
      <c r="S230"/>
      <c r="T230"/>
      <c r="U230"/>
      <c r="V230"/>
      <c r="W230"/>
      <c r="X230"/>
      <c r="Y230"/>
    </row>
    <row r="231" spans="18:25" ht="15">
      <c r="R231"/>
      <c r="S231"/>
      <c r="T231"/>
      <c r="U231"/>
      <c r="V231"/>
      <c r="W231"/>
      <c r="X231"/>
      <c r="Y231"/>
    </row>
    <row r="232" spans="18:25" ht="15">
      <c r="R232"/>
      <c r="S232"/>
      <c r="T232"/>
      <c r="U232"/>
      <c r="V232"/>
      <c r="W232"/>
      <c r="X232"/>
      <c r="Y232"/>
    </row>
    <row r="233" spans="18:25" ht="15">
      <c r="R233"/>
      <c r="S233"/>
      <c r="T233"/>
      <c r="U233"/>
      <c r="V233"/>
      <c r="W233"/>
      <c r="X233"/>
      <c r="Y233"/>
    </row>
    <row r="234" spans="18:25" ht="15">
      <c r="R234"/>
      <c r="S234"/>
      <c r="T234"/>
      <c r="U234"/>
      <c r="V234"/>
      <c r="W234"/>
      <c r="X234"/>
      <c r="Y234"/>
    </row>
    <row r="235" spans="18:25" ht="15">
      <c r="R235"/>
      <c r="S235"/>
      <c r="T235"/>
      <c r="U235"/>
      <c r="V235"/>
      <c r="W235"/>
      <c r="X235"/>
      <c r="Y235"/>
    </row>
    <row r="236" spans="18:25" ht="15">
      <c r="R236"/>
      <c r="S236"/>
      <c r="T236"/>
      <c r="U236"/>
      <c r="V236"/>
      <c r="W236"/>
      <c r="X236"/>
      <c r="Y236"/>
    </row>
    <row r="237" spans="18:25" ht="15">
      <c r="R237"/>
      <c r="S237"/>
      <c r="T237"/>
      <c r="U237"/>
      <c r="V237"/>
      <c r="W237"/>
      <c r="X237"/>
      <c r="Y237"/>
    </row>
    <row r="238" spans="18:25" ht="15">
      <c r="R238"/>
      <c r="S238"/>
      <c r="T238"/>
      <c r="U238"/>
      <c r="V238"/>
      <c r="W238"/>
      <c r="X238"/>
      <c r="Y238"/>
    </row>
  </sheetData>
  <mergeCells count="3">
    <mergeCell ref="K3:L3"/>
    <mergeCell ref="D58:E58"/>
    <mergeCell ref="T56:AB56"/>
  </mergeCells>
  <conditionalFormatting sqref="P84 P89 P94 P99">
    <cfRule type="cellIs" priority="1" dxfId="2" operator="equal" stopIfTrue="1">
      <formula>25</formula>
    </cfRule>
  </conditionalFormatting>
  <conditionalFormatting sqref="F85:F88 F105:F108 F100:F103 F95:F98 F58 F80:F83 F5:F8 F75:F78 F70:F73 F65:F68 F60:F63 F45:F48 F40:F43 F35:F38 F30:F33 F25:F28 F20:F23 F15:F18 F90:F93 F10:F13">
    <cfRule type="cellIs" priority="2" dxfId="3" operator="lessThan" stopIfTrue="1">
      <formula>13</formula>
    </cfRule>
  </conditionalFormatting>
  <conditionalFormatting sqref="I5:I8 I85:I88 I95:I98 I115:I118 I100:I103 I105:I108 I50:I53 I80:I83 I75:I78 I70:I73 I65:I68 I60:I63 I45:I48 I40:I43 I35:I38 I30:I33 I25:I28 I20:I23 I10:I13 I90:I93 I123">
    <cfRule type="cellIs" priority="3" dxfId="4" operator="equal" stopIfTrue="1">
      <formula>"GHOST"</formula>
    </cfRule>
  </conditionalFormatting>
  <conditionalFormatting sqref="P60:P63 P65:P68 P70:P73 P75:P78 P80:P83 P85:P88 P90:P93 P95:P98 P115:P118 P5:P8 P10:P13 P15:P18 P20:P23 P25:P28 P30:P33 P35:P38 P100:P103 P40:P43 P45:P48 P50:P53 P105:P108">
    <cfRule type="cellIs" priority="4" dxfId="2" operator="equal" stopIfTrue="1">
      <formula>25</formula>
    </cfRule>
    <cfRule type="cellIs" priority="5" dxfId="1" operator="equal" stopIfTrue="1">
      <formula>24</formula>
    </cfRule>
  </conditionalFormatting>
  <printOptions/>
  <pageMargins left="0.75" right="0.31" top="0.33" bottom="0.48" header="0.23" footer="0.41"/>
  <pageSetup fitToHeight="2" horizontalDpi="600" verticalDpi="600" orientation="landscape" scale="84" r:id="rId1"/>
  <rowBreaks count="2" manualBreakCount="2">
    <brk id="38" min="26" max="30" man="1"/>
    <brk id="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7">
      <selection activeCell="E21" sqref="E21"/>
    </sheetView>
  </sheetViews>
  <sheetFormatPr defaultColWidth="9.140625" defaultRowHeight="12.75"/>
  <cols>
    <col min="2" max="2" width="9.00390625" style="0" customWidth="1"/>
    <col min="3" max="3" width="10.140625" style="0" customWidth="1"/>
    <col min="4" max="4" width="34.7109375" style="0" customWidth="1"/>
    <col min="6" max="6" width="18.421875" style="0" customWidth="1"/>
    <col min="7" max="7" width="9.00390625" style="0" customWidth="1"/>
    <col min="8" max="8" width="8.00390625" style="0" customWidth="1"/>
    <col min="9" max="9" width="23.421875" style="0" customWidth="1"/>
    <col min="10" max="10" width="25.00390625" style="0" customWidth="1"/>
  </cols>
  <sheetData>
    <row r="1" spans="5:14" ht="24" customHeight="1">
      <c r="E1" s="73" t="s">
        <v>195</v>
      </c>
      <c r="N1" s="116" t="s">
        <v>124</v>
      </c>
    </row>
    <row r="2" spans="6:14" ht="21.75" customHeight="1">
      <c r="F2" t="s">
        <v>72</v>
      </c>
      <c r="N2" s="116" t="s">
        <v>126</v>
      </c>
    </row>
    <row r="3" spans="6:14" ht="24" customHeight="1">
      <c r="F3" t="s">
        <v>73</v>
      </c>
      <c r="N3" s="116" t="s">
        <v>147</v>
      </c>
    </row>
    <row r="4" spans="6:14" ht="24" customHeight="1">
      <c r="F4" t="s">
        <v>74</v>
      </c>
      <c r="N4" s="116" t="s">
        <v>148</v>
      </c>
    </row>
    <row r="5" spans="6:14" ht="24" customHeight="1">
      <c r="F5" t="s">
        <v>75</v>
      </c>
      <c r="N5" s="116" t="s">
        <v>149</v>
      </c>
    </row>
    <row r="6" ht="24" customHeight="1">
      <c r="N6" s="116" t="s">
        <v>150</v>
      </c>
    </row>
    <row r="7" spans="2:14" ht="24" customHeight="1">
      <c r="B7" t="s">
        <v>196</v>
      </c>
      <c r="N7" s="116" t="s">
        <v>151</v>
      </c>
    </row>
    <row r="8" ht="24" customHeight="1">
      <c r="N8" s="116" t="s">
        <v>152</v>
      </c>
    </row>
    <row r="9" spans="1:14" ht="15">
      <c r="A9" s="709" t="s">
        <v>17</v>
      </c>
      <c r="B9" s="85">
        <v>1</v>
      </c>
      <c r="C9" s="85">
        <v>2</v>
      </c>
      <c r="D9" s="85">
        <v>3</v>
      </c>
      <c r="E9" s="85">
        <v>4</v>
      </c>
      <c r="F9" s="85">
        <v>5</v>
      </c>
      <c r="G9" s="85">
        <v>6</v>
      </c>
      <c r="H9" s="85">
        <v>7</v>
      </c>
      <c r="I9" s="85">
        <v>8</v>
      </c>
      <c r="J9" s="85">
        <v>9</v>
      </c>
      <c r="K9" s="85">
        <v>10</v>
      </c>
      <c r="L9" s="204" t="s">
        <v>93</v>
      </c>
      <c r="N9" s="116" t="s">
        <v>153</v>
      </c>
    </row>
    <row r="10" spans="1:14" ht="15">
      <c r="A10" s="709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04" t="s">
        <v>94</v>
      </c>
      <c r="N10" s="116" t="s">
        <v>154</v>
      </c>
    </row>
    <row r="13" spans="1:13" ht="12.75">
      <c r="A13" s="710" t="s">
        <v>85</v>
      </c>
      <c r="B13" s="85">
        <v>1</v>
      </c>
      <c r="C13" s="85">
        <v>2</v>
      </c>
      <c r="D13" s="85">
        <v>3</v>
      </c>
      <c r="E13" s="85">
        <v>4</v>
      </c>
      <c r="F13" s="85">
        <v>5</v>
      </c>
      <c r="M13" s="35"/>
    </row>
    <row r="14" spans="1:13" ht="21">
      <c r="A14" s="711"/>
      <c r="B14" s="138"/>
      <c r="C14" s="138"/>
      <c r="D14" s="138"/>
      <c r="E14" s="138"/>
      <c r="F14" s="138"/>
      <c r="G14" s="139" t="s">
        <v>88</v>
      </c>
      <c r="M14" s="36"/>
    </row>
    <row r="17" spans="7:8" ht="12.75">
      <c r="G17" s="264"/>
      <c r="H17" t="s">
        <v>146</v>
      </c>
    </row>
    <row r="18" spans="7:8" ht="13.5" thickBot="1">
      <c r="G18" s="290" t="s">
        <v>131</v>
      </c>
      <c r="H18" t="s">
        <v>145</v>
      </c>
    </row>
    <row r="19" spans="1:20" ht="27">
      <c r="A19" s="255" t="s">
        <v>20</v>
      </c>
      <c r="B19" s="256" t="s">
        <v>22</v>
      </c>
      <c r="C19" s="257" t="s">
        <v>28</v>
      </c>
      <c r="D19" s="203" t="s">
        <v>79</v>
      </c>
      <c r="E19" s="207" t="s">
        <v>70</v>
      </c>
      <c r="F19" s="203" t="s">
        <v>84</v>
      </c>
      <c r="G19" t="s">
        <v>144</v>
      </c>
      <c r="K19" s="712" t="s">
        <v>17</v>
      </c>
      <c r="L19" s="713"/>
      <c r="M19" s="713"/>
      <c r="N19" s="713"/>
      <c r="O19" s="713"/>
      <c r="P19" s="713"/>
      <c r="Q19" s="713"/>
      <c r="R19" s="713"/>
      <c r="S19" s="713"/>
      <c r="T19" s="713"/>
    </row>
    <row r="20" spans="1:20" ht="13.5">
      <c r="A20" s="258"/>
      <c r="B20" s="216"/>
      <c r="C20" s="259"/>
      <c r="D20" s="260"/>
      <c r="E20" s="261"/>
      <c r="F20" s="260"/>
      <c r="G20" s="85" t="s">
        <v>127</v>
      </c>
      <c r="H20" s="85" t="s">
        <v>128</v>
      </c>
      <c r="I20" s="85" t="s">
        <v>129</v>
      </c>
      <c r="J20" s="85" t="s">
        <v>130</v>
      </c>
      <c r="K20" s="85">
        <f>+B10</f>
        <v>0</v>
      </c>
      <c r="L20" s="85">
        <f aca="true" t="shared" si="0" ref="L20:Q20">+C10</f>
        <v>0</v>
      </c>
      <c r="M20" s="85">
        <f t="shared" si="0"/>
        <v>0</v>
      </c>
      <c r="N20" s="85">
        <f t="shared" si="0"/>
        <v>0</v>
      </c>
      <c r="O20" s="85">
        <f t="shared" si="0"/>
        <v>0</v>
      </c>
      <c r="P20" s="85">
        <f t="shared" si="0"/>
        <v>0</v>
      </c>
      <c r="Q20" s="85">
        <f t="shared" si="0"/>
        <v>0</v>
      </c>
      <c r="R20" s="85">
        <f>+I10</f>
        <v>0</v>
      </c>
      <c r="S20" s="85">
        <f>+J10</f>
        <v>0</v>
      </c>
      <c r="T20" s="85">
        <f>+K10</f>
        <v>0</v>
      </c>
    </row>
    <row r="21" spans="1:21" ht="13.5">
      <c r="A21" s="186" t="str">
        <f>+teams!A5</f>
        <v>Junior D</v>
      </c>
      <c r="B21" s="180" t="str">
        <f>+teams!B5</f>
        <v>A</v>
      </c>
      <c r="C21" s="180">
        <f>+teams!C5</f>
        <v>1</v>
      </c>
      <c r="D21" s="186">
        <f>+teams!D5</f>
        <v>0</v>
      </c>
      <c r="E21" s="180">
        <f>+teams!E5</f>
        <v>0</v>
      </c>
      <c r="F21" s="183">
        <f>+teams!I5</f>
        <v>0</v>
      </c>
      <c r="G21" s="244" t="s">
        <v>131</v>
      </c>
      <c r="H21" s="243" t="s">
        <v>131</v>
      </c>
      <c r="I21" s="243" t="s">
        <v>131</v>
      </c>
      <c r="J21" s="243" t="s">
        <v>131</v>
      </c>
      <c r="K21" s="243" t="s">
        <v>131</v>
      </c>
      <c r="L21" s="244" t="s">
        <v>131</v>
      </c>
      <c r="M21" s="243" t="s">
        <v>131</v>
      </c>
      <c r="N21" s="243" t="s">
        <v>131</v>
      </c>
      <c r="O21" s="243" t="s">
        <v>131</v>
      </c>
      <c r="P21" s="243" t="s">
        <v>131</v>
      </c>
      <c r="Q21" s="243" t="s">
        <v>131</v>
      </c>
      <c r="R21" s="243" t="s">
        <v>131</v>
      </c>
      <c r="S21" s="243"/>
      <c r="T21" s="243"/>
      <c r="U21" s="295" t="s">
        <v>156</v>
      </c>
    </row>
    <row r="22" spans="1:21" ht="13.5">
      <c r="A22" s="186" t="str">
        <f>+teams!A10</f>
        <v>Junior D</v>
      </c>
      <c r="B22" s="180" t="str">
        <f>+teams!B10</f>
        <v>A</v>
      </c>
      <c r="C22" s="180">
        <f>+teams!C10</f>
        <v>2</v>
      </c>
      <c r="D22" s="186">
        <f>+teams!D10</f>
        <v>0</v>
      </c>
      <c r="E22" s="180">
        <f>+teams!E10</f>
        <v>0</v>
      </c>
      <c r="F22" s="183">
        <f>+teams!I10</f>
        <v>0</v>
      </c>
      <c r="G22" s="244" t="s">
        <v>131</v>
      </c>
      <c r="H22" s="243" t="s">
        <v>131</v>
      </c>
      <c r="I22" s="243" t="s">
        <v>131</v>
      </c>
      <c r="J22" s="243" t="s">
        <v>131</v>
      </c>
      <c r="K22" s="243" t="s">
        <v>131</v>
      </c>
      <c r="L22" s="244" t="s">
        <v>131</v>
      </c>
      <c r="M22" s="243" t="s">
        <v>131</v>
      </c>
      <c r="N22" s="243" t="s">
        <v>131</v>
      </c>
      <c r="O22" s="243" t="s">
        <v>131</v>
      </c>
      <c r="P22" s="243" t="s">
        <v>131</v>
      </c>
      <c r="Q22" s="243" t="s">
        <v>131</v>
      </c>
      <c r="R22" s="243" t="s">
        <v>131</v>
      </c>
      <c r="S22" s="243"/>
      <c r="T22" s="243"/>
      <c r="U22" s="295" t="s">
        <v>156</v>
      </c>
    </row>
    <row r="23" spans="1:21" ht="13.5">
      <c r="A23" s="186" t="str">
        <f>+teams!A15</f>
        <v>Junior D</v>
      </c>
      <c r="B23" s="180" t="str">
        <f>+teams!B15</f>
        <v>A</v>
      </c>
      <c r="C23" s="180">
        <f>+teams!C15</f>
        <v>3</v>
      </c>
      <c r="D23" s="186">
        <f>+teams!D15</f>
        <v>0</v>
      </c>
      <c r="E23" s="180">
        <f>+teams!E15</f>
        <v>0</v>
      </c>
      <c r="F23" s="183">
        <f>+teams!I15</f>
        <v>0</v>
      </c>
      <c r="G23" s="244"/>
      <c r="H23" s="243"/>
      <c r="I23" s="243"/>
      <c r="J23" s="243"/>
      <c r="K23" s="243"/>
      <c r="L23" s="244"/>
      <c r="M23" s="243"/>
      <c r="N23" s="243"/>
      <c r="O23" s="243"/>
      <c r="P23" s="243"/>
      <c r="Q23" s="243"/>
      <c r="R23" s="243"/>
      <c r="S23" s="243"/>
      <c r="T23" s="243"/>
      <c r="U23" s="295" t="s">
        <v>156</v>
      </c>
    </row>
    <row r="24" spans="1:20" ht="13.5">
      <c r="A24" s="186" t="str">
        <f>+teams!A20</f>
        <v>Junior D</v>
      </c>
      <c r="B24" s="180" t="str">
        <f>+teams!B20</f>
        <v>A</v>
      </c>
      <c r="C24" s="180">
        <f>+teams!C20</f>
        <v>4</v>
      </c>
      <c r="D24" s="186">
        <f>+teams!D20</f>
        <v>0</v>
      </c>
      <c r="E24" s="180">
        <f>+teams!E20</f>
        <v>0</v>
      </c>
      <c r="F24" s="183">
        <f>+teams!I20</f>
        <v>0</v>
      </c>
      <c r="G24" s="244" t="s">
        <v>131</v>
      </c>
      <c r="H24" s="243" t="s">
        <v>131</v>
      </c>
      <c r="I24" s="243" t="s">
        <v>131</v>
      </c>
      <c r="J24" s="243" t="s">
        <v>131</v>
      </c>
      <c r="K24" s="243" t="s">
        <v>131</v>
      </c>
      <c r="L24" s="244" t="s">
        <v>131</v>
      </c>
      <c r="M24" s="243" t="s">
        <v>131</v>
      </c>
      <c r="N24" s="243" t="s">
        <v>131</v>
      </c>
      <c r="O24" s="243" t="s">
        <v>131</v>
      </c>
      <c r="P24" s="243" t="s">
        <v>131</v>
      </c>
      <c r="Q24" s="243" t="s">
        <v>131</v>
      </c>
      <c r="R24" s="243" t="s">
        <v>131</v>
      </c>
      <c r="S24" s="243"/>
      <c r="T24" s="243"/>
    </row>
    <row r="25" spans="1:20" ht="13.5">
      <c r="A25" s="186" t="str">
        <f>+teams!A25</f>
        <v>Junior D</v>
      </c>
      <c r="B25" s="180" t="str">
        <f>+teams!B25</f>
        <v>A</v>
      </c>
      <c r="C25" s="180">
        <f>+teams!C25</f>
        <v>5</v>
      </c>
      <c r="D25" s="186">
        <f>+teams!D25</f>
        <v>0</v>
      </c>
      <c r="E25" s="180">
        <f>+teams!E25</f>
        <v>0</v>
      </c>
      <c r="F25" s="183">
        <f>+teams!I25</f>
        <v>0</v>
      </c>
      <c r="G25" s="244" t="s">
        <v>131</v>
      </c>
      <c r="H25" s="243" t="s">
        <v>131</v>
      </c>
      <c r="I25" s="243" t="s">
        <v>131</v>
      </c>
      <c r="J25" s="243" t="s">
        <v>131</v>
      </c>
      <c r="K25" s="243" t="s">
        <v>131</v>
      </c>
      <c r="L25" s="244" t="s">
        <v>131</v>
      </c>
      <c r="M25" s="243" t="s">
        <v>131</v>
      </c>
      <c r="N25" s="243" t="s">
        <v>131</v>
      </c>
      <c r="O25" s="243" t="s">
        <v>131</v>
      </c>
      <c r="P25" s="243" t="s">
        <v>131</v>
      </c>
      <c r="Q25" s="243" t="s">
        <v>131</v>
      </c>
      <c r="R25" s="243" t="s">
        <v>131</v>
      </c>
      <c r="S25" s="243"/>
      <c r="T25" s="243"/>
    </row>
    <row r="26" spans="1:21" ht="13.5">
      <c r="A26" s="186" t="str">
        <f>+teams!A30</f>
        <v>Junior D</v>
      </c>
      <c r="B26" s="180" t="str">
        <f>+teams!B30</f>
        <v>A</v>
      </c>
      <c r="C26" s="180">
        <f>+teams!C30</f>
        <v>6</v>
      </c>
      <c r="D26" s="186">
        <f>+teams!D30</f>
        <v>0</v>
      </c>
      <c r="E26" s="180">
        <f>+teams!E30</f>
        <v>0</v>
      </c>
      <c r="F26" s="183">
        <f>+teams!I30</f>
        <v>0</v>
      </c>
      <c r="G26" s="244" t="s">
        <v>131</v>
      </c>
      <c r="H26" s="243" t="s">
        <v>131</v>
      </c>
      <c r="I26" s="243" t="s">
        <v>131</v>
      </c>
      <c r="J26" s="243" t="s">
        <v>131</v>
      </c>
      <c r="K26" s="243" t="s">
        <v>131</v>
      </c>
      <c r="L26" s="244" t="s">
        <v>131</v>
      </c>
      <c r="M26" s="243" t="s">
        <v>131</v>
      </c>
      <c r="N26" s="243" t="s">
        <v>131</v>
      </c>
      <c r="O26" s="243" t="s">
        <v>131</v>
      </c>
      <c r="P26" s="243" t="s">
        <v>131</v>
      </c>
      <c r="Q26" s="244" t="s">
        <v>131</v>
      </c>
      <c r="R26" s="244" t="s">
        <v>131</v>
      </c>
      <c r="S26" s="244"/>
      <c r="T26" s="244"/>
      <c r="U26" s="295" t="s">
        <v>156</v>
      </c>
    </row>
    <row r="27" spans="1:21" ht="14.25" thickBot="1">
      <c r="A27" s="262" t="str">
        <f>+teams!A35</f>
        <v>Junior D</v>
      </c>
      <c r="B27" s="263" t="str">
        <f>+teams!B35</f>
        <v>A</v>
      </c>
      <c r="C27" s="180">
        <f>+teams!C35</f>
        <v>7</v>
      </c>
      <c r="D27" s="186">
        <f>+teams!D35</f>
        <v>0</v>
      </c>
      <c r="E27" s="180">
        <f>+teams!E35</f>
        <v>0</v>
      </c>
      <c r="F27" s="183">
        <f>+teams!I35</f>
        <v>0</v>
      </c>
      <c r="G27" s="244" t="s">
        <v>131</v>
      </c>
      <c r="H27" s="243" t="s">
        <v>131</v>
      </c>
      <c r="I27" s="243" t="s">
        <v>131</v>
      </c>
      <c r="J27" s="243" t="s">
        <v>131</v>
      </c>
      <c r="K27" s="243" t="s">
        <v>131</v>
      </c>
      <c r="L27" s="243" t="s">
        <v>131</v>
      </c>
      <c r="M27" s="243" t="s">
        <v>131</v>
      </c>
      <c r="N27" s="243" t="s">
        <v>131</v>
      </c>
      <c r="O27" s="243" t="s">
        <v>131</v>
      </c>
      <c r="P27" s="243" t="s">
        <v>131</v>
      </c>
      <c r="Q27" s="243" t="s">
        <v>131</v>
      </c>
      <c r="R27" s="243" t="s">
        <v>131</v>
      </c>
      <c r="S27" s="243"/>
      <c r="T27" s="243"/>
      <c r="U27" s="295" t="s">
        <v>156</v>
      </c>
    </row>
    <row r="28" spans="1:21" ht="14.25" thickBot="1">
      <c r="A28" s="262" t="str">
        <f>+teams!A40</f>
        <v>Junior D</v>
      </c>
      <c r="B28" s="263" t="str">
        <f>+teams!B40</f>
        <v>A</v>
      </c>
      <c r="C28" s="180">
        <f>+teams!C40</f>
        <v>8</v>
      </c>
      <c r="D28" s="186">
        <f>+teams!D40</f>
        <v>0</v>
      </c>
      <c r="E28" s="180">
        <f>+teams!E40</f>
        <v>0</v>
      </c>
      <c r="F28" s="183">
        <f>+teams!I40</f>
        <v>0</v>
      </c>
      <c r="G28" s="244" t="s">
        <v>131</v>
      </c>
      <c r="H28" s="243" t="s">
        <v>131</v>
      </c>
      <c r="I28" s="243" t="s">
        <v>131</v>
      </c>
      <c r="J28" s="243" t="s">
        <v>131</v>
      </c>
      <c r="K28" s="243" t="s">
        <v>131</v>
      </c>
      <c r="L28" s="243" t="s">
        <v>131</v>
      </c>
      <c r="M28" s="243" t="s">
        <v>131</v>
      </c>
      <c r="N28" s="243" t="s">
        <v>131</v>
      </c>
      <c r="O28" s="243" t="s">
        <v>131</v>
      </c>
      <c r="P28" s="243" t="s">
        <v>131</v>
      </c>
      <c r="Q28" s="243" t="s">
        <v>131</v>
      </c>
      <c r="R28" s="243" t="s">
        <v>131</v>
      </c>
      <c r="S28" s="243"/>
      <c r="T28" s="243"/>
      <c r="U28" s="296"/>
    </row>
    <row r="29" spans="1:21" ht="14.25" thickBot="1">
      <c r="A29" s="262" t="str">
        <f>+teams!A45</f>
        <v>Junior D</v>
      </c>
      <c r="B29" s="263" t="str">
        <f>+teams!B45</f>
        <v>A</v>
      </c>
      <c r="C29" s="180">
        <f>+teams!C45</f>
        <v>9</v>
      </c>
      <c r="D29" s="186">
        <f>+teams!D45</f>
        <v>0</v>
      </c>
      <c r="E29" s="180">
        <f>+teams!E45</f>
        <v>0</v>
      </c>
      <c r="F29" s="183">
        <f>+teams!I45</f>
        <v>0</v>
      </c>
      <c r="G29" s="244" t="s">
        <v>131</v>
      </c>
      <c r="H29" s="243" t="s">
        <v>131</v>
      </c>
      <c r="I29" s="243" t="s">
        <v>131</v>
      </c>
      <c r="J29" s="243" t="s">
        <v>131</v>
      </c>
      <c r="K29" s="243" t="s">
        <v>131</v>
      </c>
      <c r="L29" s="243" t="s">
        <v>131</v>
      </c>
      <c r="M29" s="243" t="s">
        <v>131</v>
      </c>
      <c r="N29" s="243" t="s">
        <v>131</v>
      </c>
      <c r="O29" s="243" t="s">
        <v>131</v>
      </c>
      <c r="P29" s="243" t="s">
        <v>131</v>
      </c>
      <c r="Q29" s="243" t="s">
        <v>131</v>
      </c>
      <c r="R29" s="243" t="s">
        <v>131</v>
      </c>
      <c r="S29" s="243"/>
      <c r="T29" s="243"/>
      <c r="U29" s="296"/>
    </row>
    <row r="30" spans="1:21" ht="26.25" customHeight="1">
      <c r="A30" s="195" t="str">
        <f>+teams!A60</f>
        <v>Senior D</v>
      </c>
      <c r="B30" s="194" t="str">
        <f>+teams!B60</f>
        <v>A</v>
      </c>
      <c r="C30" s="180">
        <f>+teams!C60</f>
        <v>10</v>
      </c>
      <c r="D30" s="186">
        <f>+teams!D60</f>
        <v>0</v>
      </c>
      <c r="E30" s="180">
        <f>+teams!E60</f>
        <v>0</v>
      </c>
      <c r="F30" s="183">
        <f>+teams!I60</f>
        <v>0</v>
      </c>
      <c r="G30" s="243" t="s">
        <v>131</v>
      </c>
      <c r="H30" s="243" t="s">
        <v>131</v>
      </c>
      <c r="I30" s="243" t="s">
        <v>131</v>
      </c>
      <c r="J30" s="243" t="s">
        <v>131</v>
      </c>
      <c r="K30" s="243" t="s">
        <v>131</v>
      </c>
      <c r="L30" s="243" t="s">
        <v>131</v>
      </c>
      <c r="M30" s="243" t="s">
        <v>131</v>
      </c>
      <c r="N30" s="243" t="s">
        <v>131</v>
      </c>
      <c r="O30" s="243" t="s">
        <v>131</v>
      </c>
      <c r="P30" s="243" t="s">
        <v>131</v>
      </c>
      <c r="Q30" s="243" t="s">
        <v>131</v>
      </c>
      <c r="R30" s="243" t="s">
        <v>131</v>
      </c>
      <c r="S30" s="243"/>
      <c r="T30" s="243"/>
      <c r="U30" s="296" t="s">
        <v>156</v>
      </c>
    </row>
    <row r="31" spans="1:21" ht="13.5">
      <c r="A31" s="186" t="str">
        <f>+teams!A65</f>
        <v>Senior D</v>
      </c>
      <c r="B31" s="180" t="str">
        <f>+teams!B65</f>
        <v>A</v>
      </c>
      <c r="C31" s="180">
        <f>+teams!C65</f>
        <v>11</v>
      </c>
      <c r="D31" s="186">
        <f>+teams!D65</f>
        <v>0</v>
      </c>
      <c r="E31" s="180">
        <f>+teams!E65</f>
        <v>0</v>
      </c>
      <c r="F31" s="183">
        <f>+teams!I65</f>
        <v>0</v>
      </c>
      <c r="G31" s="243" t="s">
        <v>131</v>
      </c>
      <c r="H31" s="243" t="s">
        <v>131</v>
      </c>
      <c r="I31" s="243" t="s">
        <v>131</v>
      </c>
      <c r="J31" s="243" t="s">
        <v>131</v>
      </c>
      <c r="K31" s="243" t="s">
        <v>131</v>
      </c>
      <c r="L31" s="243" t="s">
        <v>131</v>
      </c>
      <c r="M31" s="243" t="s">
        <v>131</v>
      </c>
      <c r="N31" s="243" t="s">
        <v>131</v>
      </c>
      <c r="O31" s="243" t="s">
        <v>131</v>
      </c>
      <c r="P31" s="243" t="s">
        <v>131</v>
      </c>
      <c r="Q31" s="243" t="s">
        <v>131</v>
      </c>
      <c r="R31" s="243" t="s">
        <v>131</v>
      </c>
      <c r="S31" s="243"/>
      <c r="T31" s="243"/>
      <c r="U31" s="295" t="s">
        <v>156</v>
      </c>
    </row>
    <row r="32" spans="1:21" ht="13.5">
      <c r="A32" s="186" t="str">
        <f>+teams!A70</f>
        <v>Senior D</v>
      </c>
      <c r="B32" s="180" t="str">
        <f>+teams!B70</f>
        <v>A</v>
      </c>
      <c r="C32" s="180">
        <f>+teams!C70</f>
        <v>12</v>
      </c>
      <c r="D32" s="186">
        <f>+teams!D70</f>
        <v>0</v>
      </c>
      <c r="E32" s="180">
        <f>+teams!E70</f>
        <v>0</v>
      </c>
      <c r="F32" s="183">
        <f>+teams!I70</f>
        <v>0</v>
      </c>
      <c r="G32" s="243" t="s">
        <v>131</v>
      </c>
      <c r="H32" s="243" t="s">
        <v>131</v>
      </c>
      <c r="I32" s="243" t="s">
        <v>131</v>
      </c>
      <c r="J32" s="243" t="s">
        <v>131</v>
      </c>
      <c r="K32" s="243" t="s">
        <v>131</v>
      </c>
      <c r="L32" s="243" t="s">
        <v>131</v>
      </c>
      <c r="M32" s="243" t="s">
        <v>131</v>
      </c>
      <c r="N32" s="243" t="s">
        <v>131</v>
      </c>
      <c r="O32" s="243" t="s">
        <v>131</v>
      </c>
      <c r="P32" s="243" t="s">
        <v>131</v>
      </c>
      <c r="Q32" s="243" t="s">
        <v>131</v>
      </c>
      <c r="R32" s="243" t="s">
        <v>131</v>
      </c>
      <c r="S32" s="243"/>
      <c r="T32" s="243"/>
      <c r="U32" s="295" t="s">
        <v>156</v>
      </c>
    </row>
    <row r="33" spans="1:21" ht="13.5">
      <c r="A33" s="186" t="str">
        <f>+teams!A75</f>
        <v>Senior D</v>
      </c>
      <c r="B33" s="180" t="str">
        <f>+teams!B75</f>
        <v>A</v>
      </c>
      <c r="C33" s="180">
        <f>+teams!C75</f>
        <v>13</v>
      </c>
      <c r="D33" s="186">
        <f>+teams!D75</f>
        <v>0</v>
      </c>
      <c r="E33" s="180">
        <f>+teams!E75</f>
        <v>0</v>
      </c>
      <c r="F33" s="183">
        <f>+teams!I75</f>
        <v>0</v>
      </c>
      <c r="G33" s="243" t="s">
        <v>131</v>
      </c>
      <c r="H33" s="243" t="s">
        <v>131</v>
      </c>
      <c r="I33" s="243" t="s">
        <v>131</v>
      </c>
      <c r="J33" s="243" t="s">
        <v>131</v>
      </c>
      <c r="K33" s="243" t="s">
        <v>131</v>
      </c>
      <c r="L33" s="243" t="s">
        <v>131</v>
      </c>
      <c r="M33" s="243" t="s">
        <v>131</v>
      </c>
      <c r="N33" s="243" t="s">
        <v>131</v>
      </c>
      <c r="O33" s="243" t="s">
        <v>131</v>
      </c>
      <c r="P33" s="243" t="s">
        <v>131</v>
      </c>
      <c r="Q33" s="243" t="s">
        <v>131</v>
      </c>
      <c r="R33" s="243" t="s">
        <v>131</v>
      </c>
      <c r="S33" s="243"/>
      <c r="T33" s="243"/>
      <c r="U33" s="295" t="s">
        <v>156</v>
      </c>
    </row>
    <row r="34" spans="1:21" ht="13.5">
      <c r="A34" s="186" t="str">
        <f>+teams!A80</f>
        <v>Senior D</v>
      </c>
      <c r="B34" s="180" t="str">
        <f>+teams!B80</f>
        <v>A</v>
      </c>
      <c r="C34" s="180">
        <f>+teams!C80</f>
        <v>14</v>
      </c>
      <c r="D34" s="186">
        <f>+teams!D80</f>
        <v>0</v>
      </c>
      <c r="E34" s="180">
        <f>+teams!E76</f>
        <v>0</v>
      </c>
      <c r="F34" s="183">
        <f>+teams!I80</f>
        <v>0</v>
      </c>
      <c r="G34" s="243" t="s">
        <v>131</v>
      </c>
      <c r="H34" s="243" t="s">
        <v>131</v>
      </c>
      <c r="I34" s="243" t="s">
        <v>131</v>
      </c>
      <c r="J34" s="243" t="s">
        <v>131</v>
      </c>
      <c r="K34" s="243" t="s">
        <v>131</v>
      </c>
      <c r="L34" s="243" t="s">
        <v>131</v>
      </c>
      <c r="M34" s="243" t="s">
        <v>131</v>
      </c>
      <c r="N34" s="243" t="s">
        <v>131</v>
      </c>
      <c r="O34" s="243" t="s">
        <v>131</v>
      </c>
      <c r="P34" s="243" t="s">
        <v>131</v>
      </c>
      <c r="Q34" s="243" t="s">
        <v>131</v>
      </c>
      <c r="R34" s="243" t="s">
        <v>131</v>
      </c>
      <c r="S34" s="243"/>
      <c r="T34" s="243"/>
      <c r="U34" s="295" t="s">
        <v>156</v>
      </c>
    </row>
    <row r="35" spans="1:21" ht="13.5">
      <c r="A35" s="186" t="str">
        <f>+teams!A85</f>
        <v>Senior D</v>
      </c>
      <c r="B35" s="180" t="str">
        <f>+teams!B85</f>
        <v>A</v>
      </c>
      <c r="C35" s="180">
        <f>+teams!C85</f>
        <v>999</v>
      </c>
      <c r="D35" s="186">
        <f>+teams!D85</f>
        <v>0</v>
      </c>
      <c r="E35" s="180">
        <f>+teams!E77</f>
        <v>0</v>
      </c>
      <c r="F35" s="183">
        <f>+teams!I85</f>
        <v>0</v>
      </c>
      <c r="G35" s="243" t="s">
        <v>131</v>
      </c>
      <c r="H35" s="243" t="s">
        <v>131</v>
      </c>
      <c r="I35" s="243" t="s">
        <v>131</v>
      </c>
      <c r="J35" s="243" t="s">
        <v>131</v>
      </c>
      <c r="K35" s="243" t="s">
        <v>131</v>
      </c>
      <c r="L35" s="243" t="s">
        <v>131</v>
      </c>
      <c r="M35" s="243" t="s">
        <v>131</v>
      </c>
      <c r="N35" s="243" t="s">
        <v>131</v>
      </c>
      <c r="O35" s="243" t="s">
        <v>131</v>
      </c>
      <c r="P35" s="243" t="s">
        <v>131</v>
      </c>
      <c r="Q35" s="243" t="s">
        <v>131</v>
      </c>
      <c r="R35" s="243" t="s">
        <v>131</v>
      </c>
      <c r="S35" s="243"/>
      <c r="T35" s="243"/>
      <c r="U35" s="295" t="s">
        <v>156</v>
      </c>
    </row>
    <row r="36" spans="1:20" ht="13.5">
      <c r="A36" s="186" t="str">
        <f>+teams!A90</f>
        <v>Senior D</v>
      </c>
      <c r="B36" s="180" t="str">
        <f>+teams!B90</f>
        <v>A</v>
      </c>
      <c r="C36" s="180">
        <f>+teams!C90</f>
        <v>999</v>
      </c>
      <c r="D36" s="186">
        <f>+teams!D90</f>
        <v>0</v>
      </c>
      <c r="E36" s="180">
        <f>+teams!E78</f>
        <v>0</v>
      </c>
      <c r="F36" s="183">
        <f>+teams!I90</f>
        <v>0</v>
      </c>
      <c r="G36" s="243" t="s">
        <v>131</v>
      </c>
      <c r="H36" s="243" t="s">
        <v>131</v>
      </c>
      <c r="I36" s="243" t="s">
        <v>131</v>
      </c>
      <c r="J36" s="243" t="s">
        <v>131</v>
      </c>
      <c r="K36" s="243" t="s">
        <v>131</v>
      </c>
      <c r="L36" s="243" t="s">
        <v>131</v>
      </c>
      <c r="M36" s="243" t="s">
        <v>131</v>
      </c>
      <c r="N36" s="243" t="s">
        <v>131</v>
      </c>
      <c r="O36" s="243" t="s">
        <v>131</v>
      </c>
      <c r="P36" s="243" t="s">
        <v>131</v>
      </c>
      <c r="Q36" s="243" t="s">
        <v>131</v>
      </c>
      <c r="R36" s="243" t="s">
        <v>131</v>
      </c>
      <c r="S36" s="243"/>
      <c r="T36" s="243"/>
    </row>
    <row r="37" spans="1:20" ht="14.25" thickBot="1">
      <c r="A37" s="262" t="str">
        <f>+teams!A95</f>
        <v>Senior D</v>
      </c>
      <c r="B37" s="180" t="str">
        <f>+teams!B95</f>
        <v>A</v>
      </c>
      <c r="C37" s="180">
        <f>+teams!C95</f>
        <v>999</v>
      </c>
      <c r="D37" s="186" t="str">
        <f>+teams!D95</f>
        <v>team 18</v>
      </c>
      <c r="E37" s="180">
        <f>+teams!E79</f>
        <v>0</v>
      </c>
      <c r="F37" s="183">
        <f>+teams!I95</f>
        <v>0</v>
      </c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</row>
    <row r="38" spans="1:20" ht="22.5" customHeight="1">
      <c r="A38" s="195" t="str">
        <f>+teams!A115</f>
        <v>C</v>
      </c>
      <c r="B38" s="194" t="str">
        <f>+teams!B115</f>
        <v>C</v>
      </c>
      <c r="C38" s="180">
        <f>+teams!C115</f>
        <v>16</v>
      </c>
      <c r="D38" s="186">
        <f>+teams!D115</f>
        <v>0</v>
      </c>
      <c r="E38" s="180">
        <f>+teams!E115</f>
        <v>0</v>
      </c>
      <c r="F38" s="183">
        <f>+teams!I115</f>
        <v>0</v>
      </c>
      <c r="G38" s="243" t="s">
        <v>131</v>
      </c>
      <c r="H38" s="243" t="s">
        <v>131</v>
      </c>
      <c r="I38" s="243" t="s">
        <v>131</v>
      </c>
      <c r="J38" s="243" t="s">
        <v>131</v>
      </c>
      <c r="K38" s="243" t="s">
        <v>131</v>
      </c>
      <c r="L38" s="243" t="s">
        <v>131</v>
      </c>
      <c r="M38" s="243" t="s">
        <v>131</v>
      </c>
      <c r="N38" s="243" t="s">
        <v>131</v>
      </c>
      <c r="O38" s="243" t="s">
        <v>131</v>
      </c>
      <c r="P38" s="243" t="s">
        <v>131</v>
      </c>
      <c r="Q38" s="243" t="s">
        <v>131</v>
      </c>
      <c r="R38" s="243" t="s">
        <v>131</v>
      </c>
      <c r="S38" s="243"/>
      <c r="T38" s="243"/>
    </row>
  </sheetData>
  <mergeCells count="3">
    <mergeCell ref="A9:A10"/>
    <mergeCell ref="A13:A14"/>
    <mergeCell ref="K19:T19"/>
  </mergeCells>
  <conditionalFormatting sqref="U26:U35 U21:U23 G21:T38">
    <cfRule type="cellIs" priority="1" dxfId="5" operator="notEqual" stopIfTrue="1">
      <formula>"x"</formula>
    </cfRule>
  </conditionalFormatting>
  <printOptions/>
  <pageMargins left="0.33" right="0.31" top="0.28" bottom="0.42" header="0.18" footer="0.23"/>
  <pageSetup horizontalDpi="300" verticalDpi="300" orientation="portrait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32"/>
  <sheetViews>
    <sheetView workbookViewId="0" topLeftCell="A1">
      <selection activeCell="O22" sqref="O22:W33"/>
    </sheetView>
  </sheetViews>
  <sheetFormatPr defaultColWidth="9.140625" defaultRowHeight="12.75"/>
  <cols>
    <col min="1" max="1" width="9.7109375" style="178" customWidth="1"/>
    <col min="2" max="4" width="9.140625" style="179" customWidth="1"/>
    <col min="5" max="5" width="30.140625" style="301" customWidth="1"/>
    <col min="6" max="6" width="9.140625" style="178" customWidth="1"/>
    <col min="7" max="7" width="29.00390625" style="301" bestFit="1" customWidth="1"/>
    <col min="8" max="9" width="9.140625" style="178" customWidth="1"/>
    <col min="10" max="10" width="9.140625" style="179" customWidth="1"/>
    <col min="11" max="11" width="9.140625" style="178" customWidth="1"/>
    <col min="12" max="12" width="11.140625" style="178" customWidth="1"/>
    <col min="13" max="15" width="9.140625" style="178" customWidth="1"/>
    <col min="16" max="16" width="9.28125" style="178" customWidth="1"/>
    <col min="17" max="18" width="9.140625" style="178" customWidth="1"/>
    <col min="19" max="19" width="30.7109375" style="178" customWidth="1"/>
    <col min="20" max="22" width="9.140625" style="178" customWidth="1"/>
    <col min="23" max="23" width="9.140625" style="116" customWidth="1"/>
    <col min="24" max="24" width="22.421875" style="116" customWidth="1"/>
    <col min="25" max="25" width="9.140625" style="116" customWidth="1"/>
    <col min="26" max="26" width="21.28125" style="116" bestFit="1" customWidth="1"/>
    <col min="27" max="27" width="14.8515625" style="116" customWidth="1"/>
    <col min="28" max="28" width="27.7109375" style="178" customWidth="1"/>
    <col min="29" max="16384" width="9.140625" style="178" customWidth="1"/>
  </cols>
  <sheetData>
    <row r="1" spans="8:36" ht="15">
      <c r="H1" s="307"/>
      <c r="I1" t="s">
        <v>157</v>
      </c>
      <c r="T1" s="307"/>
      <c r="U1" t="s">
        <v>157</v>
      </c>
      <c r="Z1"/>
      <c r="AA1"/>
      <c r="AB1"/>
      <c r="AC1"/>
      <c r="AD1"/>
      <c r="AE1"/>
      <c r="AF1"/>
      <c r="AG1"/>
      <c r="AH1"/>
      <c r="AI1"/>
      <c r="AJ1"/>
    </row>
    <row r="2" spans="1:36" ht="15">
      <c r="A2" s="178" t="s">
        <v>164</v>
      </c>
      <c r="H2" s="308"/>
      <c r="I2" t="s">
        <v>158</v>
      </c>
      <c r="O2" s="178" t="s">
        <v>189</v>
      </c>
      <c r="T2" s="308"/>
      <c r="U2" t="s">
        <v>158</v>
      </c>
      <c r="Z2"/>
      <c r="AA2"/>
      <c r="AB2"/>
      <c r="AC2"/>
      <c r="AD2"/>
      <c r="AE2"/>
      <c r="AF2"/>
      <c r="AG2"/>
      <c r="AH2"/>
      <c r="AI2"/>
      <c r="AJ2"/>
    </row>
    <row r="3" spans="1:36" ht="14.25" thickBot="1">
      <c r="A3" s="434" t="s">
        <v>187</v>
      </c>
      <c r="B3" s="437"/>
      <c r="C3" s="437"/>
      <c r="D3" s="437"/>
      <c r="E3" s="438"/>
      <c r="F3" s="434" t="s">
        <v>188</v>
      </c>
      <c r="G3" s="435"/>
      <c r="H3" s="435"/>
      <c r="I3" s="435"/>
      <c r="J3" s="436"/>
      <c r="O3" s="440" t="str">
        <f>+A3</f>
        <v>copy from Teams E4:P53   Paste as Values</v>
      </c>
      <c r="P3" s="441">
        <f>+B3</f>
        <v>0</v>
      </c>
      <c r="Q3" s="441">
        <f>+C3</f>
        <v>0</v>
      </c>
      <c r="R3" s="194" t="e">
        <f>VLOOKUP(E3,champs,4,FALSE)</f>
        <v>#N/A</v>
      </c>
      <c r="S3" s="442">
        <f>+E3</f>
        <v>0</v>
      </c>
      <c r="T3" s="439">
        <f>+I3</f>
        <v>0</v>
      </c>
      <c r="U3" s="195"/>
      <c r="V3" s="196">
        <f>+L3</f>
        <v>0</v>
      </c>
      <c r="W3" s="194" t="e">
        <f>VLOOKUP(S3,champs,5,FALSE)</f>
        <v>#N/A</v>
      </c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23" ht="27.75" thickBot="1">
      <c r="A4" s="356" t="s">
        <v>70</v>
      </c>
      <c r="B4" s="207" t="s">
        <v>82</v>
      </c>
      <c r="C4" s="207" t="s">
        <v>0</v>
      </c>
      <c r="D4" s="207" t="s">
        <v>83</v>
      </c>
      <c r="E4" s="198" t="s">
        <v>84</v>
      </c>
      <c r="F4" s="199" t="s">
        <v>77</v>
      </c>
      <c r="G4" s="198" t="s">
        <v>4</v>
      </c>
      <c r="H4" s="199" t="s">
        <v>89</v>
      </c>
      <c r="I4" s="199" t="s">
        <v>90</v>
      </c>
      <c r="J4" s="200" t="s">
        <v>91</v>
      </c>
      <c r="K4" s="201" t="s">
        <v>92</v>
      </c>
      <c r="L4" s="216" t="s">
        <v>105</v>
      </c>
      <c r="O4" s="276" t="s">
        <v>70</v>
      </c>
      <c r="P4" s="276" t="s">
        <v>82</v>
      </c>
      <c r="Q4" s="276" t="s">
        <v>0</v>
      </c>
      <c r="R4" s="276" t="s">
        <v>83</v>
      </c>
      <c r="S4" s="267" t="s">
        <v>4</v>
      </c>
      <c r="T4" s="276" t="s">
        <v>90</v>
      </c>
      <c r="U4" s="302" t="s">
        <v>91</v>
      </c>
      <c r="V4" s="276" t="s">
        <v>105</v>
      </c>
      <c r="W4" s="276" t="s">
        <v>190</v>
      </c>
    </row>
    <row r="5" spans="1:23" ht="13.5">
      <c r="A5" s="357"/>
      <c r="B5" s="209"/>
      <c r="C5" s="209"/>
      <c r="D5" s="180"/>
      <c r="E5" s="292"/>
      <c r="F5" s="194"/>
      <c r="G5" s="195"/>
      <c r="H5" s="195"/>
      <c r="I5" s="196"/>
      <c r="J5" s="195"/>
      <c r="K5" s="195"/>
      <c r="L5" s="189"/>
      <c r="O5" s="440"/>
      <c r="P5" s="444"/>
      <c r="Q5" s="441"/>
      <c r="R5" s="194"/>
      <c r="S5" s="442"/>
      <c r="T5" s="439"/>
      <c r="U5" s="194"/>
      <c r="V5" s="196"/>
      <c r="W5" s="194"/>
    </row>
    <row r="6" spans="1:23" ht="13.5">
      <c r="A6" s="357"/>
      <c r="B6" s="209"/>
      <c r="C6" s="209"/>
      <c r="D6" s="180"/>
      <c r="E6" s="208"/>
      <c r="F6" s="180"/>
      <c r="G6" s="186"/>
      <c r="H6" s="186"/>
      <c r="I6" s="189"/>
      <c r="J6" s="186"/>
      <c r="K6" s="186"/>
      <c r="L6" s="196"/>
      <c r="O6" s="440"/>
      <c r="P6" s="444"/>
      <c r="Q6" s="441"/>
      <c r="R6" s="194"/>
      <c r="S6" s="442"/>
      <c r="T6" s="439"/>
      <c r="U6" s="194"/>
      <c r="V6" s="196"/>
      <c r="W6" s="194"/>
    </row>
    <row r="7" spans="1:36" ht="13.5">
      <c r="A7" s="357"/>
      <c r="B7" s="209"/>
      <c r="C7" s="209"/>
      <c r="D7" s="180"/>
      <c r="E7" s="208"/>
      <c r="F7" s="180"/>
      <c r="G7" s="186"/>
      <c r="H7" s="186"/>
      <c r="I7" s="189"/>
      <c r="J7" s="186"/>
      <c r="K7" s="186"/>
      <c r="L7" s="196"/>
      <c r="M7"/>
      <c r="N7"/>
      <c r="O7" s="440"/>
      <c r="P7" s="444"/>
      <c r="Q7" s="441"/>
      <c r="R7" s="194"/>
      <c r="S7" s="442"/>
      <c r="T7" s="439"/>
      <c r="U7" s="194"/>
      <c r="V7" s="196"/>
      <c r="W7" s="194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3.5">
      <c r="A8" s="358"/>
      <c r="B8" s="209"/>
      <c r="C8" s="212"/>
      <c r="D8" s="214"/>
      <c r="E8" s="208"/>
      <c r="F8" s="180"/>
      <c r="G8" s="186"/>
      <c r="H8" s="186"/>
      <c r="I8" s="189"/>
      <c r="J8" s="186"/>
      <c r="K8" s="186"/>
      <c r="L8" s="196"/>
      <c r="M8"/>
      <c r="N8"/>
      <c r="O8" s="440"/>
      <c r="P8" s="444"/>
      <c r="Q8" s="441"/>
      <c r="R8" s="194"/>
      <c r="S8" s="442"/>
      <c r="T8" s="439"/>
      <c r="U8" s="194"/>
      <c r="V8" s="196"/>
      <c r="W8" s="194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3.5">
      <c r="A9" s="355"/>
      <c r="E9" s="178"/>
      <c r="F9" s="179"/>
      <c r="G9" s="178"/>
      <c r="I9" s="190"/>
      <c r="J9" s="178"/>
      <c r="M9"/>
      <c r="N9"/>
      <c r="O9" s="440"/>
      <c r="P9" s="444"/>
      <c r="Q9" s="441"/>
      <c r="R9" s="194"/>
      <c r="S9" s="442"/>
      <c r="T9" s="439"/>
      <c r="U9" s="194"/>
      <c r="V9" s="196"/>
      <c r="W9" s="194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3.5">
      <c r="A10" s="357"/>
      <c r="B10" s="209"/>
      <c r="C10" s="209"/>
      <c r="D10" s="180"/>
      <c r="E10" s="292"/>
      <c r="F10" s="180"/>
      <c r="G10" s="186"/>
      <c r="H10" s="186"/>
      <c r="I10" s="189"/>
      <c r="J10" s="186"/>
      <c r="K10" s="186"/>
      <c r="L10" s="189"/>
      <c r="M10"/>
      <c r="N10"/>
      <c r="O10" s="440"/>
      <c r="P10" s="444"/>
      <c r="Q10" s="441"/>
      <c r="R10" s="194"/>
      <c r="S10" s="442"/>
      <c r="T10" s="439"/>
      <c r="U10" s="194"/>
      <c r="V10" s="196"/>
      <c r="W10" s="194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3.5">
      <c r="A11" s="357"/>
      <c r="B11" s="209"/>
      <c r="C11" s="209"/>
      <c r="D11" s="180"/>
      <c r="E11" s="208"/>
      <c r="F11" s="180"/>
      <c r="G11" s="186"/>
      <c r="H11" s="186"/>
      <c r="I11" s="189"/>
      <c r="J11" s="186"/>
      <c r="K11" s="186"/>
      <c r="L11" s="196"/>
      <c r="M11"/>
      <c r="N11"/>
      <c r="O11" s="440"/>
      <c r="P11" s="444"/>
      <c r="Q11" s="441"/>
      <c r="R11" s="194"/>
      <c r="S11" s="442"/>
      <c r="T11" s="439"/>
      <c r="U11" s="194"/>
      <c r="V11" s="196"/>
      <c r="W11" s="194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3.5">
      <c r="A12" s="357"/>
      <c r="B12" s="209"/>
      <c r="C12" s="209"/>
      <c r="D12" s="180"/>
      <c r="E12" s="208"/>
      <c r="F12" s="180"/>
      <c r="G12" s="186"/>
      <c r="H12" s="186"/>
      <c r="I12" s="189"/>
      <c r="J12" s="186"/>
      <c r="K12" s="186"/>
      <c r="L12" s="196"/>
      <c r="M12"/>
      <c r="N12"/>
      <c r="O12" s="440"/>
      <c r="P12" s="444"/>
      <c r="Q12" s="441"/>
      <c r="R12" s="194"/>
      <c r="S12" s="442"/>
      <c r="T12" s="439"/>
      <c r="U12" s="194"/>
      <c r="V12" s="196"/>
      <c r="W12" s="194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3.5">
      <c r="A13" s="358"/>
      <c r="B13" s="209"/>
      <c r="C13" s="209"/>
      <c r="D13" s="180"/>
      <c r="E13" s="208"/>
      <c r="F13" s="180"/>
      <c r="G13" s="186"/>
      <c r="H13" s="186"/>
      <c r="I13" s="189"/>
      <c r="J13" s="186"/>
      <c r="K13" s="186"/>
      <c r="L13" s="196"/>
      <c r="M13"/>
      <c r="N13"/>
      <c r="O13" s="440"/>
      <c r="P13" s="444"/>
      <c r="Q13" s="441"/>
      <c r="R13" s="194"/>
      <c r="S13" s="442"/>
      <c r="T13" s="439"/>
      <c r="U13" s="194"/>
      <c r="V13" s="196"/>
      <c r="W13" s="194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3.5">
      <c r="A14" s="355"/>
      <c r="C14" s="182"/>
      <c r="D14" s="182"/>
      <c r="E14" s="178"/>
      <c r="F14" s="179"/>
      <c r="G14" s="178"/>
      <c r="I14" s="190"/>
      <c r="J14" s="178"/>
      <c r="M14"/>
      <c r="N14"/>
      <c r="O14" s="440"/>
      <c r="P14" s="444"/>
      <c r="Q14" s="441"/>
      <c r="R14" s="194"/>
      <c r="S14" s="442"/>
      <c r="T14" s="439"/>
      <c r="U14" s="194"/>
      <c r="V14" s="196"/>
      <c r="W14" s="19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>
      <c r="A15" s="357"/>
      <c r="B15" s="209"/>
      <c r="C15" s="209"/>
      <c r="D15" s="180"/>
      <c r="E15" s="292"/>
      <c r="F15" s="180"/>
      <c r="G15" s="186"/>
      <c r="H15" s="186"/>
      <c r="I15" s="189"/>
      <c r="J15" s="186"/>
      <c r="K15" s="186"/>
      <c r="L15" s="189"/>
      <c r="M15"/>
      <c r="N15"/>
      <c r="O15" s="440"/>
      <c r="P15" s="444"/>
      <c r="Q15" s="441"/>
      <c r="R15" s="194"/>
      <c r="S15" s="442"/>
      <c r="T15" s="439"/>
      <c r="U15" s="194"/>
      <c r="V15" s="196"/>
      <c r="W15" s="194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60" ht="13.5">
      <c r="A16" s="357"/>
      <c r="B16" s="209"/>
      <c r="C16" s="209"/>
      <c r="D16" s="180"/>
      <c r="E16" s="208"/>
      <c r="F16" s="180"/>
      <c r="G16" s="186"/>
      <c r="H16" s="186"/>
      <c r="I16" s="189"/>
      <c r="J16" s="186"/>
      <c r="K16" s="186"/>
      <c r="L16" s="196"/>
      <c r="M16"/>
      <c r="N16"/>
      <c r="O16" s="357"/>
      <c r="P16" s="249"/>
      <c r="Q16" s="209"/>
      <c r="R16" s="180"/>
      <c r="S16" s="292"/>
      <c r="T16" s="443"/>
      <c r="U16" s="180"/>
      <c r="V16" s="189"/>
      <c r="W16" s="180"/>
      <c r="X16"/>
      <c r="Y16"/>
      <c r="Z16"/>
      <c r="AA16"/>
      <c r="AB16"/>
      <c r="AC16"/>
      <c r="AD16"/>
      <c r="AE16"/>
      <c r="AF16"/>
      <c r="AG16"/>
      <c r="AH16"/>
      <c r="AI16"/>
      <c r="AJ16"/>
      <c r="BH16" s="234"/>
    </row>
    <row r="17" spans="1:36" ht="13.5">
      <c r="A17" s="357"/>
      <c r="B17" s="209"/>
      <c r="C17" s="209"/>
      <c r="D17" s="180"/>
      <c r="E17" s="208"/>
      <c r="F17" s="180"/>
      <c r="G17" s="186"/>
      <c r="H17" s="186"/>
      <c r="I17" s="189"/>
      <c r="J17" s="186"/>
      <c r="K17" s="186"/>
      <c r="L17" s="196"/>
      <c r="M17"/>
      <c r="N17"/>
      <c r="O17" s="357"/>
      <c r="P17" s="249"/>
      <c r="Q17" s="209"/>
      <c r="R17" s="180"/>
      <c r="S17" s="292"/>
      <c r="T17" s="443"/>
      <c r="U17" s="180"/>
      <c r="V17" s="189"/>
      <c r="W17" s="180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3.5">
      <c r="A18" s="358"/>
      <c r="B18" s="209"/>
      <c r="C18" s="212"/>
      <c r="D18" s="214"/>
      <c r="E18" s="208"/>
      <c r="F18" s="180"/>
      <c r="G18" s="186"/>
      <c r="H18" s="186"/>
      <c r="I18" s="189"/>
      <c r="J18" s="186"/>
      <c r="K18" s="186"/>
      <c r="L18" s="196"/>
      <c r="M18"/>
      <c r="N18"/>
      <c r="O18" s="357"/>
      <c r="P18" s="249"/>
      <c r="Q18" s="209"/>
      <c r="R18" s="180"/>
      <c r="S18" s="292"/>
      <c r="T18" s="443"/>
      <c r="U18" s="180"/>
      <c r="V18" s="189"/>
      <c r="W18" s="180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">
      <c r="A19" s="355"/>
      <c r="E19" s="178"/>
      <c r="F19" s="179"/>
      <c r="G19" s="178"/>
      <c r="I19" s="190"/>
      <c r="J19" s="178"/>
      <c r="M19"/>
      <c r="N19"/>
      <c r="U19" s="17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3.5">
      <c r="A20" s="357"/>
      <c r="B20" s="209"/>
      <c r="C20" s="209"/>
      <c r="D20" s="180"/>
      <c r="E20" s="292"/>
      <c r="F20" s="180"/>
      <c r="G20" s="186"/>
      <c r="H20" s="186"/>
      <c r="I20" s="189"/>
      <c r="J20" s="186"/>
      <c r="K20" s="186"/>
      <c r="L20" s="189"/>
      <c r="M20"/>
      <c r="N20"/>
      <c r="O20" s="357"/>
      <c r="P20" s="209"/>
      <c r="Q20" s="209"/>
      <c r="R20" s="180"/>
      <c r="S20" s="292"/>
      <c r="T20" s="443"/>
      <c r="U20" s="180"/>
      <c r="V20" s="189"/>
      <c r="W20" s="18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">
      <c r="A21" s="357"/>
      <c r="B21" s="209"/>
      <c r="C21" s="209"/>
      <c r="D21" s="180"/>
      <c r="E21" s="208"/>
      <c r="F21" s="180"/>
      <c r="G21" s="186"/>
      <c r="H21" s="186"/>
      <c r="I21" s="189"/>
      <c r="J21" s="186"/>
      <c r="K21" s="186"/>
      <c r="L21" s="196"/>
      <c r="M21"/>
      <c r="N21"/>
      <c r="U21" s="179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3.5">
      <c r="A22" s="357"/>
      <c r="B22" s="209"/>
      <c r="C22" s="209"/>
      <c r="D22" s="180"/>
      <c r="E22" s="208"/>
      <c r="F22" s="180"/>
      <c r="G22" s="186"/>
      <c r="H22" s="186"/>
      <c r="I22" s="189"/>
      <c r="J22" s="186"/>
      <c r="K22" s="186"/>
      <c r="L22" s="196"/>
      <c r="M22"/>
      <c r="N22"/>
      <c r="O22" s="357"/>
      <c r="P22" s="209"/>
      <c r="Q22" s="209"/>
      <c r="R22" s="180"/>
      <c r="S22" s="292"/>
      <c r="T22" s="443"/>
      <c r="U22" s="180"/>
      <c r="V22" s="189"/>
      <c r="W22" s="180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3.5">
      <c r="A23" s="358"/>
      <c r="B23" s="209"/>
      <c r="C23" s="212"/>
      <c r="D23" s="214"/>
      <c r="E23" s="208"/>
      <c r="F23" s="180"/>
      <c r="G23" s="186"/>
      <c r="H23" s="186"/>
      <c r="I23" s="189"/>
      <c r="J23" s="186"/>
      <c r="K23" s="186"/>
      <c r="L23" s="196"/>
      <c r="M23"/>
      <c r="N23"/>
      <c r="O23" s="357"/>
      <c r="P23" s="209"/>
      <c r="Q23" s="209"/>
      <c r="R23" s="180"/>
      <c r="S23" s="292"/>
      <c r="T23" s="443"/>
      <c r="U23" s="180"/>
      <c r="V23" s="189"/>
      <c r="W23" s="180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3.5">
      <c r="A24" s="355"/>
      <c r="E24" s="178"/>
      <c r="F24" s="179"/>
      <c r="G24" s="178"/>
      <c r="I24" s="190"/>
      <c r="J24" s="178"/>
      <c r="M24"/>
      <c r="N24"/>
      <c r="O24" s="357"/>
      <c r="P24" s="209"/>
      <c r="Q24" s="209"/>
      <c r="R24" s="180"/>
      <c r="S24" s="292"/>
      <c r="T24" s="443"/>
      <c r="U24" s="180"/>
      <c r="V24" s="189"/>
      <c r="W24" s="180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3.5">
      <c r="A25" s="357"/>
      <c r="B25" s="209"/>
      <c r="C25" s="209"/>
      <c r="D25" s="180"/>
      <c r="E25" s="292"/>
      <c r="F25" s="180"/>
      <c r="G25" s="186"/>
      <c r="H25" s="186"/>
      <c r="I25" s="189"/>
      <c r="J25" s="186"/>
      <c r="K25" s="186"/>
      <c r="L25" s="189"/>
      <c r="M25"/>
      <c r="N25"/>
      <c r="O25" s="357"/>
      <c r="P25" s="209"/>
      <c r="Q25" s="209"/>
      <c r="R25" s="180"/>
      <c r="S25" s="292"/>
      <c r="T25" s="443"/>
      <c r="U25" s="180"/>
      <c r="V25" s="189"/>
      <c r="W25" s="180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3.5">
      <c r="A26" s="357"/>
      <c r="B26" s="209"/>
      <c r="C26" s="209"/>
      <c r="D26" s="180"/>
      <c r="E26" s="208"/>
      <c r="F26" s="180"/>
      <c r="G26" s="186"/>
      <c r="H26" s="186"/>
      <c r="I26" s="189"/>
      <c r="J26" s="186"/>
      <c r="K26" s="186"/>
      <c r="L26" s="196"/>
      <c r="M26"/>
      <c r="N26"/>
      <c r="O26" s="357"/>
      <c r="P26" s="209"/>
      <c r="Q26" s="209"/>
      <c r="R26" s="180"/>
      <c r="S26" s="292"/>
      <c r="T26" s="443"/>
      <c r="U26" s="180"/>
      <c r="V26" s="189"/>
      <c r="W26" s="180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3.5">
      <c r="A27" s="357"/>
      <c r="B27" s="209"/>
      <c r="C27" s="209"/>
      <c r="D27" s="180"/>
      <c r="E27" s="208"/>
      <c r="F27" s="180"/>
      <c r="G27" s="186"/>
      <c r="H27" s="186"/>
      <c r="I27" s="189"/>
      <c r="J27" s="186"/>
      <c r="K27" s="186"/>
      <c r="L27" s="196"/>
      <c r="M27"/>
      <c r="N27"/>
      <c r="O27" s="357"/>
      <c r="P27" s="209"/>
      <c r="Q27" s="209"/>
      <c r="R27" s="180"/>
      <c r="S27" s="292"/>
      <c r="T27" s="443"/>
      <c r="U27" s="180"/>
      <c r="V27" s="189"/>
      <c r="W27" s="180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3.5">
      <c r="A28" s="358"/>
      <c r="B28" s="209"/>
      <c r="C28" s="212"/>
      <c r="D28" s="214"/>
      <c r="E28" s="208"/>
      <c r="F28" s="180"/>
      <c r="G28" s="186"/>
      <c r="H28" s="186"/>
      <c r="I28" s="189"/>
      <c r="J28" s="186"/>
      <c r="K28" s="186"/>
      <c r="L28" s="196"/>
      <c r="M28"/>
      <c r="N28"/>
      <c r="O28" s="357"/>
      <c r="P28" s="209"/>
      <c r="Q28" s="209"/>
      <c r="R28" s="180"/>
      <c r="S28" s="292"/>
      <c r="T28" s="443"/>
      <c r="U28" s="180"/>
      <c r="V28" s="189"/>
      <c r="W28" s="180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3.5">
      <c r="A29" s="355"/>
      <c r="E29" s="178"/>
      <c r="F29" s="179"/>
      <c r="G29" s="178"/>
      <c r="I29" s="190"/>
      <c r="J29" s="178"/>
      <c r="M29"/>
      <c r="N29"/>
      <c r="O29" s="357"/>
      <c r="P29" s="209"/>
      <c r="Q29" s="209"/>
      <c r="R29" s="180"/>
      <c r="S29" s="292"/>
      <c r="T29" s="443"/>
      <c r="U29" s="180"/>
      <c r="V29" s="189"/>
      <c r="W29" s="180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3.5">
      <c r="A30" s="357"/>
      <c r="B30" s="209"/>
      <c r="C30" s="209"/>
      <c r="D30" s="180"/>
      <c r="E30" s="292"/>
      <c r="F30" s="180"/>
      <c r="G30" s="186"/>
      <c r="H30" s="186"/>
      <c r="I30" s="189"/>
      <c r="J30" s="186"/>
      <c r="K30" s="186"/>
      <c r="L30" s="189"/>
      <c r="M30"/>
      <c r="N30"/>
      <c r="O30" s="357"/>
      <c r="P30" s="209"/>
      <c r="Q30" s="209"/>
      <c r="R30" s="180"/>
      <c r="S30" s="292"/>
      <c r="T30" s="443"/>
      <c r="U30" s="180"/>
      <c r="V30" s="189"/>
      <c r="W30" s="18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3.5">
      <c r="A31" s="357"/>
      <c r="B31" s="209"/>
      <c r="C31" s="209"/>
      <c r="D31" s="180"/>
      <c r="E31" s="208"/>
      <c r="F31" s="180"/>
      <c r="G31" s="186"/>
      <c r="H31" s="186"/>
      <c r="I31" s="189"/>
      <c r="J31" s="186"/>
      <c r="K31" s="186"/>
      <c r="L31" s="196"/>
      <c r="M31"/>
      <c r="N31"/>
      <c r="O31" s="357"/>
      <c r="P31" s="209"/>
      <c r="Q31" s="209"/>
      <c r="R31" s="180"/>
      <c r="S31" s="292"/>
      <c r="T31" s="443"/>
      <c r="U31" s="180"/>
      <c r="V31" s="189"/>
      <c r="W31" s="180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3.5">
      <c r="A32" s="357"/>
      <c r="B32" s="209"/>
      <c r="C32" s="209"/>
      <c r="D32" s="180"/>
      <c r="E32" s="208"/>
      <c r="F32" s="180"/>
      <c r="G32" s="186"/>
      <c r="H32" s="186"/>
      <c r="I32" s="189"/>
      <c r="J32" s="186"/>
      <c r="K32" s="186"/>
      <c r="L32" s="196"/>
      <c r="M32"/>
      <c r="N32"/>
      <c r="O32" s="357"/>
      <c r="P32" s="209"/>
      <c r="Q32" s="209"/>
      <c r="R32" s="180"/>
      <c r="S32" s="292"/>
      <c r="T32" s="443"/>
      <c r="U32" s="180"/>
      <c r="V32" s="189"/>
      <c r="W32" s="180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3.5">
      <c r="A33" s="358"/>
      <c r="B33" s="209"/>
      <c r="C33" s="212"/>
      <c r="D33" s="214"/>
      <c r="E33" s="208"/>
      <c r="F33" s="180"/>
      <c r="G33" s="186"/>
      <c r="H33" s="186"/>
      <c r="I33" s="189"/>
      <c r="J33" s="186"/>
      <c r="K33" s="186"/>
      <c r="L33" s="196"/>
      <c r="M33"/>
      <c r="N33"/>
      <c r="O33" s="357"/>
      <c r="P33" s="209"/>
      <c r="Q33" s="209"/>
      <c r="R33" s="180"/>
      <c r="S33" s="292"/>
      <c r="T33" s="443"/>
      <c r="U33" s="180"/>
      <c r="V33" s="189"/>
      <c r="W33" s="180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3.5">
      <c r="A34" s="355"/>
      <c r="E34" s="178"/>
      <c r="F34" s="179"/>
      <c r="G34" s="178"/>
      <c r="I34" s="190"/>
      <c r="J34" s="17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3.5">
      <c r="A35" s="357"/>
      <c r="B35" s="209"/>
      <c r="C35" s="209"/>
      <c r="D35" s="180"/>
      <c r="E35" s="292"/>
      <c r="F35" s="180"/>
      <c r="G35" s="186"/>
      <c r="H35" s="186"/>
      <c r="I35" s="189"/>
      <c r="J35" s="186"/>
      <c r="K35" s="186"/>
      <c r="L35" s="189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3.5">
      <c r="A36" s="357"/>
      <c r="B36" s="209"/>
      <c r="C36" s="209"/>
      <c r="D36" s="180"/>
      <c r="E36" s="208"/>
      <c r="F36" s="180"/>
      <c r="G36" s="186"/>
      <c r="H36" s="186"/>
      <c r="I36" s="189"/>
      <c r="J36" s="186"/>
      <c r="K36" s="186"/>
      <c r="L36" s="19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3.5">
      <c r="A37" s="357"/>
      <c r="B37" s="209"/>
      <c r="C37" s="212"/>
      <c r="D37" s="214"/>
      <c r="E37" s="208"/>
      <c r="F37" s="180"/>
      <c r="G37" s="186"/>
      <c r="H37" s="186"/>
      <c r="I37" s="189"/>
      <c r="J37" s="186"/>
      <c r="K37" s="186"/>
      <c r="L37" s="19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3.5">
      <c r="A38" s="358"/>
      <c r="B38" s="209"/>
      <c r="C38" s="212"/>
      <c r="D38" s="214"/>
      <c r="E38" s="208"/>
      <c r="F38" s="180"/>
      <c r="G38" s="186"/>
      <c r="H38" s="186"/>
      <c r="I38" s="189"/>
      <c r="J38" s="186"/>
      <c r="K38" s="186"/>
      <c r="L38" s="19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3.5">
      <c r="A39" s="355" t="s">
        <v>185</v>
      </c>
      <c r="B39" s="178"/>
      <c r="C39" s="178"/>
      <c r="D39" s="178"/>
      <c r="E39" s="178"/>
      <c r="G39" s="178"/>
      <c r="J39" s="17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3.5">
      <c r="A40" s="357"/>
      <c r="B40" s="209"/>
      <c r="C40" s="209"/>
      <c r="D40" s="180"/>
      <c r="E40" s="292"/>
      <c r="F40" s="180"/>
      <c r="G40" s="186"/>
      <c r="H40" s="186"/>
      <c r="I40" s="189"/>
      <c r="J40" s="186"/>
      <c r="K40" s="186"/>
      <c r="L40" s="189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3.5">
      <c r="A41" s="357"/>
      <c r="B41" s="209"/>
      <c r="C41" s="209"/>
      <c r="D41" s="180"/>
      <c r="E41" s="208"/>
      <c r="F41" s="180"/>
      <c r="G41" s="186"/>
      <c r="H41" s="186"/>
      <c r="I41" s="189"/>
      <c r="J41" s="186"/>
      <c r="K41" s="186"/>
      <c r="L41" s="19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3.5">
      <c r="A42" s="357"/>
      <c r="B42" s="209"/>
      <c r="C42" s="209"/>
      <c r="D42" s="180"/>
      <c r="E42" s="208"/>
      <c r="F42" s="180"/>
      <c r="G42" s="186"/>
      <c r="H42" s="186"/>
      <c r="I42" s="189"/>
      <c r="J42" s="186"/>
      <c r="K42" s="186"/>
      <c r="L42" s="19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3.5">
      <c r="A43" s="358"/>
      <c r="B43" s="209"/>
      <c r="C43" s="212"/>
      <c r="D43" s="214"/>
      <c r="E43" s="208"/>
      <c r="F43" s="180"/>
      <c r="G43" s="186"/>
      <c r="H43" s="186"/>
      <c r="I43" s="189"/>
      <c r="J43" s="186"/>
      <c r="K43" s="186"/>
      <c r="L43" s="196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3.5">
      <c r="A44" s="355"/>
      <c r="B44" s="178"/>
      <c r="C44" s="178"/>
      <c r="D44" s="178"/>
      <c r="E44" s="178"/>
      <c r="G44" s="178"/>
      <c r="J44" s="17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3.5">
      <c r="A45" s="357"/>
      <c r="B45" s="209"/>
      <c r="C45" s="209"/>
      <c r="D45" s="180"/>
      <c r="E45" s="292"/>
      <c r="F45" s="180"/>
      <c r="G45" s="186"/>
      <c r="H45" s="186"/>
      <c r="I45" s="189"/>
      <c r="J45" s="186"/>
      <c r="K45" s="186"/>
      <c r="L45" s="189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3.5">
      <c r="A46" s="357"/>
      <c r="B46" s="209"/>
      <c r="C46" s="209"/>
      <c r="D46" s="180"/>
      <c r="E46" s="208"/>
      <c r="F46" s="180"/>
      <c r="G46" s="186"/>
      <c r="H46" s="186"/>
      <c r="I46" s="189"/>
      <c r="J46" s="186"/>
      <c r="K46" s="186"/>
      <c r="L46" s="18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3.5">
      <c r="A47" s="357"/>
      <c r="B47" s="209"/>
      <c r="C47" s="209"/>
      <c r="D47" s="180"/>
      <c r="E47" s="208"/>
      <c r="F47" s="180"/>
      <c r="G47" s="186"/>
      <c r="H47" s="186"/>
      <c r="I47" s="189"/>
      <c r="J47" s="186"/>
      <c r="K47" s="186"/>
      <c r="L47" s="189"/>
      <c r="M47" s="234"/>
      <c r="N47" s="23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3.5">
      <c r="A48" s="358"/>
      <c r="B48" s="209"/>
      <c r="C48" s="212"/>
      <c r="D48" s="214"/>
      <c r="E48" s="208"/>
      <c r="F48" s="180"/>
      <c r="G48" s="186"/>
      <c r="H48" s="186"/>
      <c r="I48" s="189"/>
      <c r="J48" s="186"/>
      <c r="K48" s="186"/>
      <c r="L48" s="189"/>
      <c r="M48" s="234"/>
      <c r="N48" s="23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3.5">
      <c r="A49" s="299"/>
      <c r="B49" s="299"/>
      <c r="C49" s="299"/>
      <c r="D49" s="299"/>
      <c r="E49" s="339"/>
      <c r="F49" s="299"/>
      <c r="G49" s="339"/>
      <c r="H49" s="299"/>
      <c r="I49" s="299"/>
      <c r="J49" s="247"/>
      <c r="K49" s="299"/>
      <c r="L49" s="340"/>
      <c r="M49" s="234"/>
      <c r="N49" s="23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6:36" ht="14.25" thickBot="1">
      <c r="F50" s="335"/>
      <c r="G50" s="336"/>
      <c r="H50" s="335"/>
      <c r="I50" s="335"/>
      <c r="J50" s="337"/>
      <c r="K50" s="335"/>
      <c r="L50" s="338"/>
      <c r="M50" s="234"/>
      <c r="N50" s="23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27.75" thickBot="1">
      <c r="A51" s="361" t="s">
        <v>70</v>
      </c>
      <c r="B51" s="207" t="s">
        <v>82</v>
      </c>
      <c r="C51" s="207" t="s">
        <v>0</v>
      </c>
      <c r="D51" s="207" t="s">
        <v>83</v>
      </c>
      <c r="E51" s="198" t="s">
        <v>84</v>
      </c>
      <c r="F51" s="199" t="s">
        <v>77</v>
      </c>
      <c r="G51" s="198" t="s">
        <v>4</v>
      </c>
      <c r="H51" s="199" t="s">
        <v>89</v>
      </c>
      <c r="I51" s="199" t="s">
        <v>90</v>
      </c>
      <c r="J51" s="200" t="s">
        <v>91</v>
      </c>
      <c r="K51" s="201" t="s">
        <v>92</v>
      </c>
      <c r="L51" s="216" t="s">
        <v>105</v>
      </c>
      <c r="M51" s="234"/>
      <c r="N51" s="23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3.5">
      <c r="A52" s="362"/>
      <c r="B52" s="209"/>
      <c r="C52" s="209"/>
      <c r="D52" s="180"/>
      <c r="E52" s="292"/>
      <c r="F52" s="180"/>
      <c r="G52" s="186"/>
      <c r="H52" s="186"/>
      <c r="I52" s="189"/>
      <c r="J52" s="186"/>
      <c r="K52" s="186"/>
      <c r="L52" s="196"/>
      <c r="M52" s="234"/>
      <c r="N52" s="23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3.5">
      <c r="A53" s="362"/>
      <c r="B53" s="209"/>
      <c r="C53" s="209"/>
      <c r="D53" s="180"/>
      <c r="E53" s="208"/>
      <c r="F53" s="180"/>
      <c r="G53" s="186"/>
      <c r="H53" s="186"/>
      <c r="I53" s="189"/>
      <c r="J53" s="186"/>
      <c r="K53" s="186"/>
      <c r="L53" s="196"/>
      <c r="M53" s="234"/>
      <c r="N53" s="23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3.5">
      <c r="A54" s="362"/>
      <c r="B54" s="209"/>
      <c r="C54" s="209"/>
      <c r="D54" s="180"/>
      <c r="E54" s="208"/>
      <c r="F54" s="180"/>
      <c r="G54" s="186"/>
      <c r="H54" s="186"/>
      <c r="I54" s="189"/>
      <c r="J54" s="186"/>
      <c r="K54" s="186"/>
      <c r="L54" s="196"/>
      <c r="M54" s="234"/>
      <c r="N54" s="23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3.5">
      <c r="A55" s="363"/>
      <c r="B55" s="209"/>
      <c r="C55" s="212"/>
      <c r="D55" s="214"/>
      <c r="E55" s="208"/>
      <c r="F55" s="180"/>
      <c r="G55" s="186"/>
      <c r="H55" s="186"/>
      <c r="I55" s="189"/>
      <c r="J55" s="186"/>
      <c r="K55" s="186"/>
      <c r="L55" s="196"/>
      <c r="M55" s="234"/>
      <c r="N55" s="23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34" customFormat="1" ht="13.5">
      <c r="A56" s="364"/>
      <c r="B56" s="185"/>
      <c r="C56" s="185"/>
      <c r="D56" s="185"/>
      <c r="E56" s="178"/>
      <c r="F56" s="179"/>
      <c r="G56" s="178"/>
      <c r="H56" s="178"/>
      <c r="I56" s="178"/>
      <c r="J56" s="178"/>
      <c r="K56" s="178"/>
      <c r="L56" s="178"/>
      <c r="M56" s="248"/>
      <c r="N56" s="24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34" customFormat="1" ht="13.5">
      <c r="A57" s="362"/>
      <c r="B57" s="209"/>
      <c r="C57" s="209"/>
      <c r="D57" s="180"/>
      <c r="E57" s="292"/>
      <c r="F57" s="180"/>
      <c r="G57" s="186"/>
      <c r="H57" s="186"/>
      <c r="I57" s="189"/>
      <c r="J57" s="180"/>
      <c r="K57" s="180"/>
      <c r="L57" s="196"/>
      <c r="M57" s="248"/>
      <c r="N57" s="248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34" customFormat="1" ht="13.5">
      <c r="A58" s="362"/>
      <c r="B58" s="209"/>
      <c r="C58" s="209"/>
      <c r="D58" s="180"/>
      <c r="E58" s="208"/>
      <c r="F58" s="180"/>
      <c r="G58" s="186"/>
      <c r="H58" s="186"/>
      <c r="I58" s="189"/>
      <c r="J58" s="180"/>
      <c r="K58" s="180"/>
      <c r="L58" s="196"/>
      <c r="M58" s="341"/>
      <c r="N58" s="341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3.5">
      <c r="A59" s="362"/>
      <c r="B59" s="209"/>
      <c r="C59" s="209"/>
      <c r="D59" s="180"/>
      <c r="E59" s="208"/>
      <c r="F59" s="180"/>
      <c r="G59" s="186"/>
      <c r="H59" s="186"/>
      <c r="I59" s="189"/>
      <c r="J59" s="180"/>
      <c r="K59" s="180"/>
      <c r="L59" s="196"/>
      <c r="M59" s="234"/>
      <c r="N59" s="23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3" ht="13.5">
      <c r="A60" s="363"/>
      <c r="B60" s="209"/>
      <c r="C60" s="212"/>
      <c r="D60" s="214"/>
      <c r="E60" s="208"/>
      <c r="F60" s="180"/>
      <c r="G60" s="186"/>
      <c r="H60" s="186"/>
      <c r="I60" s="189"/>
      <c r="J60" s="180"/>
      <c r="K60" s="180"/>
      <c r="L60" s="196"/>
      <c r="M60" s="234"/>
      <c r="N60" s="34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1" ht="13.5">
      <c r="A61" s="365"/>
      <c r="E61" s="178"/>
      <c r="F61" s="180"/>
      <c r="G61" s="188"/>
      <c r="H61" s="180"/>
      <c r="I61" s="187"/>
      <c r="J61" s="180"/>
      <c r="K61" s="180"/>
      <c r="M61" s="342"/>
      <c r="N61" s="23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3" ht="13.5">
      <c r="A62" s="362"/>
      <c r="B62" s="209"/>
      <c r="C62" s="209"/>
      <c r="D62" s="180"/>
      <c r="E62" s="292"/>
      <c r="F62" s="180"/>
      <c r="G62" s="186"/>
      <c r="H62" s="186"/>
      <c r="I62" s="189"/>
      <c r="J62" s="180"/>
      <c r="K62" s="180"/>
      <c r="L62" s="196"/>
      <c r="M62" s="234"/>
      <c r="N62" s="34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3.5">
      <c r="A63" s="362"/>
      <c r="B63" s="209"/>
      <c r="C63" s="209"/>
      <c r="D63" s="180"/>
      <c r="E63" s="208"/>
      <c r="F63" s="180"/>
      <c r="G63" s="186"/>
      <c r="H63" s="186"/>
      <c r="I63" s="189"/>
      <c r="J63" s="180"/>
      <c r="K63" s="180"/>
      <c r="L63" s="196"/>
      <c r="M63" s="234"/>
      <c r="N63" s="34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3.5">
      <c r="A64" s="362"/>
      <c r="B64" s="209"/>
      <c r="C64" s="209"/>
      <c r="D64" s="180"/>
      <c r="E64" s="208"/>
      <c r="F64" s="180"/>
      <c r="G64" s="186"/>
      <c r="H64" s="186"/>
      <c r="I64" s="189"/>
      <c r="J64" s="180"/>
      <c r="K64" s="180"/>
      <c r="L64" s="196"/>
      <c r="M64" s="342"/>
      <c r="N64" s="34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3.5">
      <c r="A65" s="363"/>
      <c r="B65" s="209"/>
      <c r="C65" s="212"/>
      <c r="D65" s="214"/>
      <c r="E65" s="208"/>
      <c r="F65" s="180"/>
      <c r="G65" s="186"/>
      <c r="H65" s="186"/>
      <c r="I65" s="189"/>
      <c r="J65" s="180"/>
      <c r="K65" s="180"/>
      <c r="L65" s="196"/>
      <c r="M65" s="234"/>
      <c r="N65" s="341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3.5">
      <c r="A66" s="365"/>
      <c r="E66" s="178"/>
      <c r="F66" s="180"/>
      <c r="G66" s="188"/>
      <c r="H66" s="180"/>
      <c r="I66" s="187"/>
      <c r="J66" s="180"/>
      <c r="K66" s="180"/>
      <c r="M66" s="234"/>
      <c r="N66" s="34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3.5">
      <c r="A67" s="362"/>
      <c r="B67" s="209"/>
      <c r="C67" s="209"/>
      <c r="D67" s="180"/>
      <c r="E67" s="292"/>
      <c r="F67" s="180"/>
      <c r="G67" s="186"/>
      <c r="H67" s="186"/>
      <c r="I67" s="189"/>
      <c r="J67" s="180"/>
      <c r="K67" s="180"/>
      <c r="L67" s="196"/>
      <c r="M67" s="234"/>
      <c r="N67" s="341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3.5">
      <c r="A68" s="362"/>
      <c r="B68" s="209"/>
      <c r="C68" s="209"/>
      <c r="D68" s="180"/>
      <c r="E68" s="208"/>
      <c r="F68" s="180"/>
      <c r="G68" s="186"/>
      <c r="H68" s="186"/>
      <c r="I68" s="189"/>
      <c r="J68" s="180"/>
      <c r="K68" s="180"/>
      <c r="L68" s="196"/>
      <c r="M68" s="234"/>
      <c r="N68" s="34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3.5">
      <c r="A69" s="362"/>
      <c r="B69" s="209"/>
      <c r="C69" s="209"/>
      <c r="D69" s="180"/>
      <c r="E69" s="208"/>
      <c r="F69" s="180"/>
      <c r="G69" s="186"/>
      <c r="H69" s="186"/>
      <c r="I69" s="189"/>
      <c r="J69" s="180"/>
      <c r="K69" s="180"/>
      <c r="L69" s="19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3.5">
      <c r="A70" s="363"/>
      <c r="B70" s="209"/>
      <c r="C70" s="212"/>
      <c r="D70" s="214"/>
      <c r="E70" s="208"/>
      <c r="F70" s="180"/>
      <c r="G70" s="186"/>
      <c r="H70" s="186"/>
      <c r="I70" s="189"/>
      <c r="J70" s="180"/>
      <c r="K70" s="186"/>
      <c r="L70" s="19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1" ht="13.5">
      <c r="A71" s="365"/>
      <c r="E71" s="178"/>
      <c r="F71" s="179"/>
      <c r="G71" s="178"/>
      <c r="J71" s="178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 s="362"/>
      <c r="B72" s="209"/>
      <c r="C72" s="209"/>
      <c r="D72" s="180"/>
      <c r="E72" s="292"/>
      <c r="F72" s="180"/>
      <c r="G72" s="186"/>
      <c r="H72" s="186"/>
      <c r="I72" s="189"/>
      <c r="J72" s="180"/>
      <c r="K72" s="180"/>
      <c r="L72" s="19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3" ht="13.5">
      <c r="A73" s="362"/>
      <c r="B73" s="209"/>
      <c r="C73" s="209"/>
      <c r="D73" s="180"/>
      <c r="E73" s="208"/>
      <c r="F73" s="180"/>
      <c r="G73" s="186"/>
      <c r="H73" s="186"/>
      <c r="I73" s="189"/>
      <c r="J73" s="180"/>
      <c r="K73" s="180"/>
      <c r="L73" s="196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3.5">
      <c r="A74" s="362"/>
      <c r="B74" s="209"/>
      <c r="C74" s="209"/>
      <c r="D74" s="180"/>
      <c r="E74" s="208"/>
      <c r="F74" s="180"/>
      <c r="G74" s="186"/>
      <c r="H74" s="186"/>
      <c r="I74" s="189"/>
      <c r="J74" s="180"/>
      <c r="K74" s="180"/>
      <c r="L74" s="196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3.5">
      <c r="A75" s="363"/>
      <c r="B75" s="209"/>
      <c r="C75" s="212"/>
      <c r="D75" s="214"/>
      <c r="E75" s="208"/>
      <c r="F75" s="180"/>
      <c r="G75" s="186"/>
      <c r="H75" s="186"/>
      <c r="I75" s="189"/>
      <c r="J75" s="180"/>
      <c r="K75" s="180"/>
      <c r="L75" s="196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D75"/>
      <c r="AE75"/>
      <c r="AF75"/>
      <c r="AG75"/>
    </row>
    <row r="76" spans="1:33" ht="13.5">
      <c r="A76" s="365"/>
      <c r="B76"/>
      <c r="C76" s="287"/>
      <c r="D76" s="287"/>
      <c r="E76" s="237"/>
      <c r="F76" s="185"/>
      <c r="G76" s="184"/>
      <c r="H76" s="184"/>
      <c r="I76" s="288"/>
      <c r="J76" s="185"/>
      <c r="K76" s="185"/>
      <c r="L76" s="288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D76"/>
      <c r="AE76"/>
      <c r="AF76"/>
      <c r="AG76"/>
    </row>
    <row r="77" spans="1:33" ht="13.5">
      <c r="A77" s="362"/>
      <c r="B77" s="209"/>
      <c r="C77" s="209"/>
      <c r="D77" s="180"/>
      <c r="E77" s="292"/>
      <c r="F77" s="180"/>
      <c r="G77" s="186"/>
      <c r="H77" s="186"/>
      <c r="I77" s="189"/>
      <c r="J77" s="180"/>
      <c r="K77" s="180"/>
      <c r="L77" s="189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3.5">
      <c r="A78" s="362"/>
      <c r="B78" s="209"/>
      <c r="C78" s="209"/>
      <c r="D78" s="180"/>
      <c r="E78" s="208"/>
      <c r="F78" s="180"/>
      <c r="G78" s="186"/>
      <c r="H78" s="186"/>
      <c r="I78" s="189"/>
      <c r="J78" s="180"/>
      <c r="K78" s="180"/>
      <c r="L78" s="196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3.5">
      <c r="A79" s="362"/>
      <c r="B79" s="209"/>
      <c r="C79" s="209"/>
      <c r="D79" s="180"/>
      <c r="E79" s="208"/>
      <c r="F79" s="180"/>
      <c r="G79" s="186"/>
      <c r="H79" s="186"/>
      <c r="I79" s="189"/>
      <c r="J79" s="180"/>
      <c r="K79" s="180"/>
      <c r="L79" s="196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3.5">
      <c r="A80" s="363"/>
      <c r="B80" s="209"/>
      <c r="C80" s="212"/>
      <c r="D80" s="214"/>
      <c r="E80" s="208"/>
      <c r="F80" s="180"/>
      <c r="G80" s="186"/>
      <c r="H80" s="186"/>
      <c r="I80" s="189"/>
      <c r="J80" s="180"/>
      <c r="K80" s="180"/>
      <c r="L80" s="196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3.5">
      <c r="A81" s="362"/>
      <c r="B81" s="209"/>
      <c r="C81" s="180"/>
      <c r="D81" s="180"/>
      <c r="E81" s="292"/>
      <c r="F81" s="180"/>
      <c r="G81" s="186"/>
      <c r="H81" s="180"/>
      <c r="I81" s="189"/>
      <c r="J81" s="180"/>
      <c r="K81" s="180"/>
      <c r="L81" s="18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29" ht="13.5">
      <c r="A82"/>
      <c r="B82"/>
      <c r="C82"/>
      <c r="D82"/>
      <c r="E82" s="306"/>
      <c r="F82"/>
      <c r="G82" s="306"/>
      <c r="H82"/>
      <c r="I82"/>
      <c r="J82"/>
      <c r="K82"/>
      <c r="L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33" ht="15">
      <c r="A83"/>
      <c r="B83"/>
      <c r="C83"/>
      <c r="D83"/>
      <c r="E83" s="306"/>
      <c r="F83"/>
      <c r="G83" s="306"/>
      <c r="H83"/>
      <c r="I83"/>
      <c r="J83"/>
      <c r="K83"/>
      <c r="L83"/>
      <c r="N83"/>
      <c r="O83"/>
      <c r="P83"/>
      <c r="Q83"/>
      <c r="R83"/>
      <c r="S83"/>
      <c r="T83"/>
      <c r="U83"/>
      <c r="V83"/>
      <c r="W83"/>
      <c r="Y83"/>
      <c r="Z83"/>
      <c r="AA83"/>
      <c r="AB83"/>
      <c r="AC83"/>
      <c r="AD83"/>
      <c r="AE83"/>
      <c r="AF83"/>
      <c r="AG83"/>
    </row>
    <row r="84" spans="1:33" ht="15">
      <c r="A84"/>
      <c r="B84"/>
      <c r="C84"/>
      <c r="D84"/>
      <c r="E84" s="306"/>
      <c r="F84"/>
      <c r="G84" s="306"/>
      <c r="H84"/>
      <c r="I84"/>
      <c r="J84"/>
      <c r="K84"/>
      <c r="L84"/>
      <c r="N84"/>
      <c r="O84"/>
      <c r="P84"/>
      <c r="Q84"/>
      <c r="R84"/>
      <c r="S84"/>
      <c r="T84"/>
      <c r="U84"/>
      <c r="V84"/>
      <c r="W84"/>
      <c r="Y84"/>
      <c r="Z84"/>
      <c r="AA84"/>
      <c r="AB84"/>
      <c r="AC84"/>
      <c r="AD84"/>
      <c r="AE84"/>
      <c r="AF84"/>
      <c r="AG84"/>
    </row>
    <row r="85" spans="1:33" ht="15">
      <c r="A85"/>
      <c r="B85"/>
      <c r="C85"/>
      <c r="D85"/>
      <c r="E85" s="306"/>
      <c r="F85"/>
      <c r="G85" s="306"/>
      <c r="H85"/>
      <c r="I85"/>
      <c r="J85"/>
      <c r="K85"/>
      <c r="L85"/>
      <c r="N85"/>
      <c r="O85"/>
      <c r="P85"/>
      <c r="Q85"/>
      <c r="R85"/>
      <c r="S85"/>
      <c r="T85"/>
      <c r="U85"/>
      <c r="V85"/>
      <c r="W85"/>
      <c r="Y85"/>
      <c r="Z85"/>
      <c r="AA85"/>
      <c r="AB85"/>
      <c r="AC85"/>
      <c r="AD85"/>
      <c r="AE85"/>
      <c r="AF85"/>
      <c r="AG85"/>
    </row>
    <row r="86" spans="1:33" ht="15">
      <c r="A86"/>
      <c r="B86"/>
      <c r="C86"/>
      <c r="D86"/>
      <c r="E86" s="306"/>
      <c r="F86"/>
      <c r="G86" s="306"/>
      <c r="H86"/>
      <c r="I86"/>
      <c r="J86"/>
      <c r="K86"/>
      <c r="L86"/>
      <c r="N86"/>
      <c r="O86"/>
      <c r="P86"/>
      <c r="Q86"/>
      <c r="R86"/>
      <c r="S86"/>
      <c r="T86"/>
      <c r="U86"/>
      <c r="Y86"/>
      <c r="Z86"/>
      <c r="AA86"/>
      <c r="AB86"/>
      <c r="AC86"/>
      <c r="AD86"/>
      <c r="AE86"/>
      <c r="AF86"/>
      <c r="AG86"/>
    </row>
    <row r="87" spans="1:29" ht="15">
      <c r="A87"/>
      <c r="B87"/>
      <c r="C87"/>
      <c r="D87"/>
      <c r="E87" s="306"/>
      <c r="F87"/>
      <c r="G87" s="306"/>
      <c r="H87"/>
      <c r="I87"/>
      <c r="J87"/>
      <c r="K87"/>
      <c r="L87"/>
      <c r="Y87"/>
      <c r="Z87"/>
      <c r="AA87"/>
      <c r="AB87"/>
      <c r="AC87"/>
    </row>
    <row r="88" spans="1:33" ht="15">
      <c r="A88"/>
      <c r="B88"/>
      <c r="C88"/>
      <c r="D88"/>
      <c r="E88" s="306"/>
      <c r="F88"/>
      <c r="G88" s="306"/>
      <c r="H88"/>
      <c r="I88"/>
      <c r="J88"/>
      <c r="K88"/>
      <c r="L88"/>
      <c r="N88"/>
      <c r="O88"/>
      <c r="P88"/>
      <c r="Q88"/>
      <c r="R88"/>
      <c r="S88"/>
      <c r="T88"/>
      <c r="U88"/>
      <c r="Y88"/>
      <c r="Z88"/>
      <c r="AA88"/>
      <c r="AB88"/>
      <c r="AC88"/>
      <c r="AD88"/>
      <c r="AE88"/>
      <c r="AF88"/>
      <c r="AG88"/>
    </row>
    <row r="89" spans="1:33" ht="15">
      <c r="A89"/>
      <c r="B89"/>
      <c r="C89"/>
      <c r="D89"/>
      <c r="E89" s="306"/>
      <c r="F89"/>
      <c r="G89" s="306"/>
      <c r="H89"/>
      <c r="I89"/>
      <c r="J89"/>
      <c r="K89"/>
      <c r="L89"/>
      <c r="N89"/>
      <c r="O89"/>
      <c r="P89"/>
      <c r="Q89"/>
      <c r="R89"/>
      <c r="S89"/>
      <c r="T89"/>
      <c r="U89"/>
      <c r="Y89"/>
      <c r="Z89"/>
      <c r="AA89"/>
      <c r="AB89"/>
      <c r="AC89"/>
      <c r="AD89"/>
      <c r="AE89"/>
      <c r="AF89"/>
      <c r="AG89"/>
    </row>
    <row r="90" spans="1:29" ht="15">
      <c r="A90"/>
      <c r="B90"/>
      <c r="C90"/>
      <c r="D90"/>
      <c r="E90" s="306"/>
      <c r="F90"/>
      <c r="G90" s="306"/>
      <c r="H90"/>
      <c r="I90"/>
      <c r="J90"/>
      <c r="K90"/>
      <c r="L90"/>
      <c r="Y90"/>
      <c r="Z90"/>
      <c r="AA90"/>
      <c r="AB90"/>
      <c r="AC90"/>
    </row>
    <row r="91" spans="1:33" ht="15">
      <c r="A91"/>
      <c r="B91"/>
      <c r="C91"/>
      <c r="D91"/>
      <c r="E91" s="306"/>
      <c r="F91"/>
      <c r="G91" s="306"/>
      <c r="H91"/>
      <c r="I91"/>
      <c r="J91"/>
      <c r="K91"/>
      <c r="L91"/>
      <c r="N91"/>
      <c r="O91"/>
      <c r="P91"/>
      <c r="Q91"/>
      <c r="R91"/>
      <c r="S91"/>
      <c r="T91"/>
      <c r="U91"/>
      <c r="Y91"/>
      <c r="Z91"/>
      <c r="AA91"/>
      <c r="AB91"/>
      <c r="AC91"/>
      <c r="AD91"/>
      <c r="AE91"/>
      <c r="AF91"/>
      <c r="AG91"/>
    </row>
    <row r="92" spans="1:33" ht="15">
      <c r="A92"/>
      <c r="B92"/>
      <c r="C92"/>
      <c r="D92"/>
      <c r="E92" s="306"/>
      <c r="F92"/>
      <c r="G92" s="306"/>
      <c r="H92"/>
      <c r="I92"/>
      <c r="J92"/>
      <c r="K92"/>
      <c r="L92"/>
      <c r="N92"/>
      <c r="O92"/>
      <c r="P92"/>
      <c r="Q92"/>
      <c r="R92"/>
      <c r="S92"/>
      <c r="T92"/>
      <c r="U92"/>
      <c r="Y92"/>
      <c r="Z92"/>
      <c r="AA92"/>
      <c r="AB92"/>
      <c r="AC92"/>
      <c r="AD92"/>
      <c r="AE92"/>
      <c r="AF92"/>
      <c r="AG92"/>
    </row>
    <row r="93" spans="1:33" ht="15">
      <c r="A93"/>
      <c r="B93"/>
      <c r="C93"/>
      <c r="D93"/>
      <c r="E93" s="306"/>
      <c r="F93"/>
      <c r="G93" s="306"/>
      <c r="H93"/>
      <c r="I93"/>
      <c r="J93"/>
      <c r="K93"/>
      <c r="L93"/>
      <c r="N93"/>
      <c r="O93"/>
      <c r="P93"/>
      <c r="Q93"/>
      <c r="R93"/>
      <c r="S93"/>
      <c r="T93"/>
      <c r="U93"/>
      <c r="Y93"/>
      <c r="Z93"/>
      <c r="AA93"/>
      <c r="AB93"/>
      <c r="AC93"/>
      <c r="AD93"/>
      <c r="AE93"/>
      <c r="AF93"/>
      <c r="AG93"/>
    </row>
    <row r="94" spans="1:33" ht="15">
      <c r="A94"/>
      <c r="B94"/>
      <c r="C94"/>
      <c r="D94"/>
      <c r="E94" s="306"/>
      <c r="F94"/>
      <c r="G94" s="306"/>
      <c r="H94"/>
      <c r="I94"/>
      <c r="J94"/>
      <c r="K94"/>
      <c r="L94"/>
      <c r="N94"/>
      <c r="O94"/>
      <c r="P94"/>
      <c r="Q94"/>
      <c r="R94"/>
      <c r="S94"/>
      <c r="T94"/>
      <c r="U94"/>
      <c r="Y94"/>
      <c r="Z94"/>
      <c r="AA94"/>
      <c r="AB94"/>
      <c r="AC94"/>
      <c r="AD94"/>
      <c r="AE94"/>
      <c r="AF94"/>
      <c r="AG94"/>
    </row>
    <row r="95" spans="1:33" ht="15">
      <c r="A95"/>
      <c r="B95"/>
      <c r="C95"/>
      <c r="D95"/>
      <c r="E95" s="306"/>
      <c r="F95"/>
      <c r="G95" s="306"/>
      <c r="H95"/>
      <c r="I95"/>
      <c r="J95"/>
      <c r="K95"/>
      <c r="L95"/>
      <c r="N95"/>
      <c r="O95"/>
      <c r="P95"/>
      <c r="Q95"/>
      <c r="R95"/>
      <c r="S95"/>
      <c r="T95"/>
      <c r="U95"/>
      <c r="Y95"/>
      <c r="Z95"/>
      <c r="AA95"/>
      <c r="AB95"/>
      <c r="AC95"/>
      <c r="AD95"/>
      <c r="AE95"/>
      <c r="AF95"/>
      <c r="AG95"/>
    </row>
    <row r="96" spans="1:33" ht="15">
      <c r="A96"/>
      <c r="B96"/>
      <c r="C96"/>
      <c r="D96"/>
      <c r="E96" s="306"/>
      <c r="F96"/>
      <c r="G96" s="306"/>
      <c r="H96"/>
      <c r="I96"/>
      <c r="J96"/>
      <c r="K96"/>
      <c r="L96"/>
      <c r="N96"/>
      <c r="O96"/>
      <c r="P96"/>
      <c r="Q96"/>
      <c r="R96"/>
      <c r="S96"/>
      <c r="T96"/>
      <c r="U96"/>
      <c r="Y96"/>
      <c r="Z96"/>
      <c r="AA96"/>
      <c r="AB96"/>
      <c r="AC96"/>
      <c r="AD96"/>
      <c r="AE96"/>
      <c r="AF96"/>
      <c r="AG96"/>
    </row>
    <row r="97" spans="1:33" ht="15">
      <c r="A97"/>
      <c r="B97"/>
      <c r="C97"/>
      <c r="D97"/>
      <c r="E97" s="306"/>
      <c r="F97"/>
      <c r="G97" s="306"/>
      <c r="H97"/>
      <c r="I97"/>
      <c r="J97"/>
      <c r="K97"/>
      <c r="L97"/>
      <c r="N97"/>
      <c r="O97"/>
      <c r="P97"/>
      <c r="Q97"/>
      <c r="R97"/>
      <c r="S97"/>
      <c r="T97"/>
      <c r="U97"/>
      <c r="Y97"/>
      <c r="Z97"/>
      <c r="AA97"/>
      <c r="AB97"/>
      <c r="AC97"/>
      <c r="AD97"/>
      <c r="AE97"/>
      <c r="AF97"/>
      <c r="AG97"/>
    </row>
    <row r="98" spans="1:33" ht="15">
      <c r="A98"/>
      <c r="B98"/>
      <c r="C98"/>
      <c r="D98"/>
      <c r="E98" s="306"/>
      <c r="F98"/>
      <c r="G98" s="306"/>
      <c r="H98"/>
      <c r="I98"/>
      <c r="J98"/>
      <c r="K98"/>
      <c r="L98"/>
      <c r="N98"/>
      <c r="O98"/>
      <c r="P98"/>
      <c r="Q98"/>
      <c r="R98"/>
      <c r="S98"/>
      <c r="T98"/>
      <c r="U98"/>
      <c r="Y98"/>
      <c r="Z98"/>
      <c r="AA98"/>
      <c r="AB98"/>
      <c r="AC98"/>
      <c r="AD98"/>
      <c r="AE98"/>
      <c r="AF98"/>
      <c r="AG98"/>
    </row>
    <row r="99" spans="1:33" ht="15">
      <c r="A99"/>
      <c r="B99"/>
      <c r="C99"/>
      <c r="D99"/>
      <c r="E99" s="306"/>
      <c r="F99"/>
      <c r="G99" s="306"/>
      <c r="H99"/>
      <c r="I99"/>
      <c r="J99"/>
      <c r="K99"/>
      <c r="L99"/>
      <c r="N99"/>
      <c r="O99"/>
      <c r="P99"/>
      <c r="Q99"/>
      <c r="R99"/>
      <c r="S99"/>
      <c r="T99"/>
      <c r="U99"/>
      <c r="Y99"/>
      <c r="Z99"/>
      <c r="AA99"/>
      <c r="AB99"/>
      <c r="AC99"/>
      <c r="AD99"/>
      <c r="AE99"/>
      <c r="AF99"/>
      <c r="AG99"/>
    </row>
    <row r="100" spans="1:33" ht="15">
      <c r="A100"/>
      <c r="B100"/>
      <c r="C100"/>
      <c r="D100"/>
      <c r="E100" s="306"/>
      <c r="F100"/>
      <c r="G100" s="306"/>
      <c r="H100"/>
      <c r="I100"/>
      <c r="J100"/>
      <c r="K100"/>
      <c r="L100"/>
      <c r="N100"/>
      <c r="O100"/>
      <c r="P100"/>
      <c r="Q100"/>
      <c r="R100"/>
      <c r="S100"/>
      <c r="T100"/>
      <c r="U100"/>
      <c r="Y100"/>
      <c r="Z100"/>
      <c r="AA100"/>
      <c r="AB100"/>
      <c r="AC100"/>
      <c r="AD100"/>
      <c r="AE100"/>
      <c r="AF100"/>
      <c r="AG100"/>
    </row>
    <row r="101" spans="1:33" ht="15">
      <c r="A101"/>
      <c r="B101"/>
      <c r="C101"/>
      <c r="D101"/>
      <c r="E101" s="306"/>
      <c r="F101"/>
      <c r="G101" s="306"/>
      <c r="H101"/>
      <c r="I101"/>
      <c r="J101"/>
      <c r="K101"/>
      <c r="L101"/>
      <c r="N101"/>
      <c r="O101"/>
      <c r="P101"/>
      <c r="Q101"/>
      <c r="R101"/>
      <c r="S101"/>
      <c r="T101"/>
      <c r="U101"/>
      <c r="Y101"/>
      <c r="Z101"/>
      <c r="AA101"/>
      <c r="AB101"/>
      <c r="AC101"/>
      <c r="AD101"/>
      <c r="AE101"/>
      <c r="AF101"/>
      <c r="AG101"/>
    </row>
    <row r="102" spans="1:29" ht="15">
      <c r="A102"/>
      <c r="B102"/>
      <c r="C102"/>
      <c r="D102"/>
      <c r="E102" s="306"/>
      <c r="F102"/>
      <c r="G102" s="306"/>
      <c r="H102"/>
      <c r="I102"/>
      <c r="J102"/>
      <c r="K102"/>
      <c r="L102"/>
      <c r="N102"/>
      <c r="O102"/>
      <c r="P102"/>
      <c r="Q102"/>
      <c r="R102"/>
      <c r="S102"/>
      <c r="T102"/>
      <c r="U102"/>
      <c r="Y102"/>
      <c r="Z102"/>
      <c r="AA102"/>
      <c r="AB102"/>
      <c r="AC102"/>
    </row>
    <row r="103" spans="1:29" ht="15">
      <c r="A103"/>
      <c r="B103"/>
      <c r="C103"/>
      <c r="D103"/>
      <c r="E103" s="306"/>
      <c r="F103"/>
      <c r="G103" s="306"/>
      <c r="H103"/>
      <c r="I103"/>
      <c r="J103"/>
      <c r="K103"/>
      <c r="L103"/>
      <c r="N103"/>
      <c r="O103"/>
      <c r="P103"/>
      <c r="Q103"/>
      <c r="R103"/>
      <c r="S103"/>
      <c r="T103"/>
      <c r="U103"/>
      <c r="Y103"/>
      <c r="Z103"/>
      <c r="AA103"/>
      <c r="AB103"/>
      <c r="AC103"/>
    </row>
    <row r="104" spans="14:29" ht="15">
      <c r="N104"/>
      <c r="O104"/>
      <c r="P104"/>
      <c r="Q104"/>
      <c r="R104"/>
      <c r="S104"/>
      <c r="T104"/>
      <c r="U104"/>
      <c r="Y104"/>
      <c r="Z104"/>
      <c r="AA104"/>
      <c r="AB104"/>
      <c r="AC104"/>
    </row>
    <row r="105" spans="14:29" ht="15">
      <c r="N105"/>
      <c r="O105"/>
      <c r="P105"/>
      <c r="Q105"/>
      <c r="R105"/>
      <c r="S105"/>
      <c r="T105"/>
      <c r="U105"/>
      <c r="Y105"/>
      <c r="Z105"/>
      <c r="AA105"/>
      <c r="AB105"/>
      <c r="AC105"/>
    </row>
    <row r="106" spans="1:29" ht="15">
      <c r="A106" s="250" t="s">
        <v>123</v>
      </c>
      <c r="B106" s="251"/>
      <c r="C106" s="251"/>
      <c r="D106" s="251"/>
      <c r="E106" s="311" t="s">
        <v>123</v>
      </c>
      <c r="F106" s="250" t="s">
        <v>123</v>
      </c>
      <c r="G106" s="313"/>
      <c r="H106" s="250" t="s">
        <v>123</v>
      </c>
      <c r="I106" s="252"/>
      <c r="J106" s="251"/>
      <c r="K106" s="250" t="s">
        <v>123</v>
      </c>
      <c r="L106" s="252"/>
      <c r="M106" s="252"/>
      <c r="N106" s="250" t="s">
        <v>123</v>
      </c>
      <c r="O106" s="252"/>
      <c r="P106" s="252"/>
      <c r="Q106" s="250" t="s">
        <v>123</v>
      </c>
      <c r="R106" s="252"/>
      <c r="S106" s="252"/>
      <c r="T106" s="252"/>
      <c r="U106" s="252"/>
      <c r="Y106"/>
      <c r="Z106"/>
      <c r="AA106"/>
      <c r="AB106"/>
      <c r="AC106"/>
    </row>
    <row r="107" spans="14:29" ht="15">
      <c r="N107"/>
      <c r="O107"/>
      <c r="P107"/>
      <c r="Q107"/>
      <c r="R107"/>
      <c r="S107"/>
      <c r="T107"/>
      <c r="U107"/>
      <c r="W107" s="116" t="s">
        <v>139</v>
      </c>
      <c r="Y107"/>
      <c r="Z107"/>
      <c r="AA107"/>
      <c r="AB107"/>
      <c r="AC107"/>
    </row>
    <row r="108" spans="14:29" ht="15">
      <c r="N108"/>
      <c r="O108"/>
      <c r="P108"/>
      <c r="Q108"/>
      <c r="R108"/>
      <c r="S108"/>
      <c r="T108"/>
      <c r="U108"/>
      <c r="Y108"/>
      <c r="Z108"/>
      <c r="AA108"/>
      <c r="AB108"/>
      <c r="AC108"/>
    </row>
    <row r="109" spans="1:29" ht="15">
      <c r="A109" s="209"/>
      <c r="B109" s="209"/>
      <c r="C109" s="180"/>
      <c r="D109" s="180"/>
      <c r="E109" s="310"/>
      <c r="F109" s="180"/>
      <c r="G109" s="188"/>
      <c r="H109" s="180"/>
      <c r="I109" s="189"/>
      <c r="J109" s="180"/>
      <c r="K109" s="180"/>
      <c r="L109" s="196">
        <v>17</v>
      </c>
      <c r="N109"/>
      <c r="O109" s="131"/>
      <c r="P109" s="293"/>
      <c r="Q109" s="293"/>
      <c r="R109" s="293"/>
      <c r="S109" s="131"/>
      <c r="T109" s="131"/>
      <c r="U109" s="131"/>
      <c r="W109" s="275"/>
      <c r="X109" s="294"/>
      <c r="Y109" s="131"/>
      <c r="Z109" s="131"/>
      <c r="AA109" s="131"/>
      <c r="AB109" s="131"/>
      <c r="AC109" s="131"/>
    </row>
    <row r="110" spans="1:29" ht="15">
      <c r="A110" s="209"/>
      <c r="B110" s="209"/>
      <c r="C110" s="180"/>
      <c r="D110" s="180"/>
      <c r="E110" s="309"/>
      <c r="F110" s="180"/>
      <c r="G110" s="188"/>
      <c r="H110" s="180"/>
      <c r="I110" s="189"/>
      <c r="J110" s="180"/>
      <c r="K110" s="180"/>
      <c r="L110" s="196">
        <v>0</v>
      </c>
      <c r="N110"/>
      <c r="O110" s="131"/>
      <c r="P110" s="293"/>
      <c r="Q110" s="293"/>
      <c r="R110" s="293"/>
      <c r="S110" s="131"/>
      <c r="T110" s="131"/>
      <c r="U110" s="131"/>
      <c r="W110" s="275"/>
      <c r="X110" s="294"/>
      <c r="Y110" s="131"/>
      <c r="Z110" s="131"/>
      <c r="AA110" s="131"/>
      <c r="AB110" s="131"/>
      <c r="AC110" s="131"/>
    </row>
    <row r="111" spans="1:29" ht="15">
      <c r="A111" s="209"/>
      <c r="B111" s="249"/>
      <c r="C111" s="180"/>
      <c r="D111" s="180"/>
      <c r="E111" s="309"/>
      <c r="F111" s="180"/>
      <c r="G111" s="188"/>
      <c r="H111" s="180"/>
      <c r="I111" s="189"/>
      <c r="J111" s="180"/>
      <c r="K111" s="180"/>
      <c r="L111" s="196">
        <v>0</v>
      </c>
      <c r="N111"/>
      <c r="O111" s="131"/>
      <c r="P111" s="131"/>
      <c r="Q111" s="131"/>
      <c r="R111" s="131"/>
      <c r="S111" s="131"/>
      <c r="T111" s="131"/>
      <c r="U111" s="131"/>
      <c r="Y111"/>
      <c r="Z111"/>
      <c r="AA111"/>
      <c r="AB111"/>
      <c r="AC111"/>
    </row>
    <row r="112" spans="1:29" ht="15">
      <c r="A112" s="181"/>
      <c r="B112" s="249"/>
      <c r="C112" s="180"/>
      <c r="D112" s="214"/>
      <c r="E112" s="309"/>
      <c r="F112" s="180"/>
      <c r="G112" s="188"/>
      <c r="H112" s="180"/>
      <c r="I112" s="189"/>
      <c r="J112" s="180"/>
      <c r="K112" s="180"/>
      <c r="L112" s="196">
        <v>0</v>
      </c>
      <c r="N112"/>
      <c r="O112" s="131"/>
      <c r="P112" s="131"/>
      <c r="Q112" s="131"/>
      <c r="R112" s="131"/>
      <c r="S112" s="131"/>
      <c r="T112" s="131"/>
      <c r="U112" s="131"/>
      <c r="Y112"/>
      <c r="Z112"/>
      <c r="AA112"/>
      <c r="AB112"/>
      <c r="AC112"/>
    </row>
    <row r="113" spans="14:29" ht="15">
      <c r="N113"/>
      <c r="O113"/>
      <c r="P113"/>
      <c r="Q113"/>
      <c r="R113"/>
      <c r="S113"/>
      <c r="T113"/>
      <c r="U113"/>
      <c r="W113" s="116" t="s">
        <v>140</v>
      </c>
      <c r="Y113"/>
      <c r="Z113"/>
      <c r="AA113"/>
      <c r="AB113"/>
      <c r="AC113"/>
    </row>
    <row r="114" spans="1:29" ht="15">
      <c r="A114" s="209"/>
      <c r="B114" s="209"/>
      <c r="C114" s="180"/>
      <c r="D114" s="180"/>
      <c r="E114" s="312"/>
      <c r="F114" s="180"/>
      <c r="G114" s="188"/>
      <c r="H114" s="180"/>
      <c r="I114" s="189"/>
      <c r="J114" s="180"/>
      <c r="K114" s="180"/>
      <c r="L114" s="189">
        <v>0</v>
      </c>
      <c r="N114"/>
      <c r="O114"/>
      <c r="P114"/>
      <c r="Q114"/>
      <c r="R114"/>
      <c r="S114"/>
      <c r="T114"/>
      <c r="U114"/>
      <c r="W114" s="275"/>
      <c r="X114" s="275"/>
      <c r="Y114" s="131"/>
      <c r="Z114" s="131"/>
      <c r="AA114" s="131"/>
      <c r="AB114" s="131"/>
      <c r="AC114" s="131"/>
    </row>
    <row r="115" spans="1:29" ht="15">
      <c r="A115" s="209"/>
      <c r="B115" s="209"/>
      <c r="C115" s="180"/>
      <c r="D115" s="180"/>
      <c r="E115" s="309"/>
      <c r="F115" s="180"/>
      <c r="G115" s="188"/>
      <c r="H115" s="180"/>
      <c r="I115" s="189"/>
      <c r="J115" s="180"/>
      <c r="K115" s="180"/>
      <c r="L115" s="189">
        <v>0</v>
      </c>
      <c r="N115"/>
      <c r="O115"/>
      <c r="P115"/>
      <c r="Q115"/>
      <c r="R115"/>
      <c r="S115"/>
      <c r="T115"/>
      <c r="U115"/>
      <c r="W115" s="275"/>
      <c r="X115" s="275"/>
      <c r="Y115" s="131"/>
      <c r="Z115" s="131"/>
      <c r="AA115" s="275"/>
      <c r="AB115" s="131"/>
      <c r="AC115" s="131"/>
    </row>
    <row r="116" spans="1:26" ht="15">
      <c r="A116" s="209"/>
      <c r="B116" s="209"/>
      <c r="C116" s="180"/>
      <c r="D116" s="180"/>
      <c r="E116" s="309"/>
      <c r="F116" s="180"/>
      <c r="G116" s="188"/>
      <c r="H116" s="180"/>
      <c r="I116" s="189"/>
      <c r="J116" s="180"/>
      <c r="K116" s="180"/>
      <c r="L116" s="189">
        <v>0</v>
      </c>
      <c r="N116"/>
      <c r="O116"/>
      <c r="P116"/>
      <c r="Q116"/>
      <c r="R116"/>
      <c r="S116"/>
      <c r="T116"/>
      <c r="U116"/>
      <c r="Y116"/>
      <c r="Z116"/>
    </row>
    <row r="117" spans="1:29" ht="15">
      <c r="A117" s="181"/>
      <c r="B117" s="209"/>
      <c r="C117" s="214"/>
      <c r="D117" s="214"/>
      <c r="E117" s="309"/>
      <c r="F117" s="180"/>
      <c r="G117" s="188"/>
      <c r="H117" s="180"/>
      <c r="I117" s="189"/>
      <c r="J117" s="180"/>
      <c r="K117" s="180"/>
      <c r="L117" s="189">
        <v>0</v>
      </c>
      <c r="N117"/>
      <c r="O117"/>
      <c r="P117"/>
      <c r="Q117"/>
      <c r="R117"/>
      <c r="S117"/>
      <c r="T117"/>
      <c r="U117"/>
      <c r="Y117"/>
      <c r="Z117"/>
      <c r="AB117"/>
      <c r="AC117"/>
    </row>
    <row r="118" spans="14:29" ht="15">
      <c r="N118"/>
      <c r="O118"/>
      <c r="P118"/>
      <c r="Q118"/>
      <c r="R118"/>
      <c r="S118"/>
      <c r="T118"/>
      <c r="U118"/>
      <c r="Y118"/>
      <c r="Z118"/>
      <c r="AB118"/>
      <c r="AC118"/>
    </row>
    <row r="119" spans="14:29" ht="15">
      <c r="N119"/>
      <c r="O119"/>
      <c r="P119"/>
      <c r="Q119"/>
      <c r="R119"/>
      <c r="S119"/>
      <c r="T119"/>
      <c r="U119"/>
      <c r="Y119"/>
      <c r="Z119"/>
      <c r="AB119"/>
      <c r="AC119"/>
    </row>
    <row r="120" spans="14:29" ht="15">
      <c r="N120"/>
      <c r="O120"/>
      <c r="P120"/>
      <c r="Q120"/>
      <c r="R120"/>
      <c r="S120"/>
      <c r="T120"/>
      <c r="U120"/>
      <c r="Y120"/>
      <c r="Z120"/>
      <c r="AB120"/>
      <c r="AC120"/>
    </row>
    <row r="121" spans="14:29" ht="15">
      <c r="N121"/>
      <c r="O121"/>
      <c r="P121"/>
      <c r="Q121"/>
      <c r="R121"/>
      <c r="S121"/>
      <c r="T121"/>
      <c r="U121"/>
      <c r="Y121"/>
      <c r="Z121"/>
      <c r="AB121"/>
      <c r="AC121"/>
    </row>
    <row r="122" spans="14:29" ht="15">
      <c r="N122"/>
      <c r="O122"/>
      <c r="P122"/>
      <c r="Q122"/>
      <c r="R122"/>
      <c r="S122"/>
      <c r="T122"/>
      <c r="U122"/>
      <c r="Y122"/>
      <c r="Z122"/>
      <c r="AB122"/>
      <c r="AC122"/>
    </row>
    <row r="123" spans="14:29" ht="15">
      <c r="N123"/>
      <c r="O123"/>
      <c r="P123"/>
      <c r="Q123"/>
      <c r="R123"/>
      <c r="S123"/>
      <c r="T123"/>
      <c r="U123"/>
      <c r="Y123"/>
      <c r="Z123"/>
      <c r="AB123"/>
      <c r="AC123"/>
    </row>
    <row r="124" spans="1:29" ht="15">
      <c r="A124" s="180"/>
      <c r="B124" s="180"/>
      <c r="C124" s="180"/>
      <c r="D124" s="180"/>
      <c r="E124" s="312"/>
      <c r="F124" s="180"/>
      <c r="G124" s="188"/>
      <c r="H124" s="180"/>
      <c r="I124" s="186"/>
      <c r="J124" s="180"/>
      <c r="K124" s="180"/>
      <c r="N124"/>
      <c r="O124"/>
      <c r="P124"/>
      <c r="Q124"/>
      <c r="R124"/>
      <c r="S124"/>
      <c r="T124"/>
      <c r="U124"/>
      <c r="Y124"/>
      <c r="Z124"/>
      <c r="AA124"/>
      <c r="AB124"/>
      <c r="AC124"/>
    </row>
    <row r="125" spans="1:29" ht="15">
      <c r="A125" s="180"/>
      <c r="B125" s="180"/>
      <c r="C125" s="180"/>
      <c r="D125" s="180"/>
      <c r="E125" s="312"/>
      <c r="F125" s="180"/>
      <c r="G125" s="188"/>
      <c r="H125" s="180"/>
      <c r="I125" s="186"/>
      <c r="J125" s="180"/>
      <c r="K125" s="180"/>
      <c r="N125"/>
      <c r="O125"/>
      <c r="P125"/>
      <c r="Q125"/>
      <c r="R125"/>
      <c r="S125"/>
      <c r="T125"/>
      <c r="U125"/>
      <c r="Y125"/>
      <c r="Z125"/>
      <c r="AA125"/>
      <c r="AB125"/>
      <c r="AC125"/>
    </row>
    <row r="126" spans="1:28" ht="15">
      <c r="A126" s="180"/>
      <c r="B126" s="180"/>
      <c r="C126" s="180"/>
      <c r="D126" s="180"/>
      <c r="E126" s="312"/>
      <c r="F126" s="180"/>
      <c r="G126" s="188"/>
      <c r="H126" s="180"/>
      <c r="I126" s="186"/>
      <c r="J126" s="180"/>
      <c r="K126" s="180"/>
      <c r="N126"/>
      <c r="O126"/>
      <c r="P126"/>
      <c r="Q126"/>
      <c r="R126"/>
      <c r="S126"/>
      <c r="T126"/>
      <c r="U126"/>
      <c r="Y126"/>
      <c r="Z126"/>
      <c r="AA126"/>
      <c r="AB126"/>
    </row>
    <row r="127" spans="1:28" ht="15">
      <c r="A127" s="180"/>
      <c r="B127" s="180"/>
      <c r="C127" s="180"/>
      <c r="D127" s="180"/>
      <c r="E127" s="312"/>
      <c r="F127" s="180"/>
      <c r="G127" s="188"/>
      <c r="H127" s="180"/>
      <c r="I127" s="186"/>
      <c r="J127" s="180"/>
      <c r="K127" s="180"/>
      <c r="N127"/>
      <c r="O127"/>
      <c r="P127"/>
      <c r="Q127"/>
      <c r="R127"/>
      <c r="S127"/>
      <c r="T127"/>
      <c r="U127"/>
      <c r="Y127"/>
      <c r="Z127"/>
      <c r="AA127"/>
      <c r="AB127"/>
    </row>
    <row r="128" spans="14:29" ht="15">
      <c r="N128"/>
      <c r="O128"/>
      <c r="P128"/>
      <c r="Q128"/>
      <c r="R128"/>
      <c r="S128"/>
      <c r="T128"/>
      <c r="U128"/>
      <c r="Y128"/>
      <c r="Z128"/>
      <c r="AA128"/>
      <c r="AB128"/>
      <c r="AC128"/>
    </row>
    <row r="129" spans="1:29" ht="15">
      <c r="A129" s="180"/>
      <c r="B129" s="180"/>
      <c r="C129" s="180"/>
      <c r="D129" s="180"/>
      <c r="E129" s="312"/>
      <c r="F129" s="180"/>
      <c r="G129" s="188"/>
      <c r="H129" s="180"/>
      <c r="I129" s="186"/>
      <c r="J129" s="180"/>
      <c r="K129" s="180"/>
      <c r="N129"/>
      <c r="O129"/>
      <c r="P129"/>
      <c r="Q129"/>
      <c r="R129"/>
      <c r="S129"/>
      <c r="T129"/>
      <c r="U129"/>
      <c r="Y129"/>
      <c r="Z129"/>
      <c r="AA129"/>
      <c r="AB129"/>
      <c r="AC129"/>
    </row>
    <row r="130" spans="1:29" ht="15">
      <c r="A130" s="180"/>
      <c r="B130" s="180"/>
      <c r="C130" s="180"/>
      <c r="D130" s="180"/>
      <c r="E130" s="312"/>
      <c r="F130" s="180"/>
      <c r="G130" s="188"/>
      <c r="H130" s="180"/>
      <c r="I130" s="186"/>
      <c r="J130" s="180"/>
      <c r="K130" s="180"/>
      <c r="N130"/>
      <c r="O130"/>
      <c r="P130"/>
      <c r="Q130"/>
      <c r="R130"/>
      <c r="S130"/>
      <c r="T130"/>
      <c r="U130"/>
      <c r="Y130"/>
      <c r="Z130"/>
      <c r="AA130"/>
      <c r="AB130"/>
      <c r="AC130"/>
    </row>
    <row r="131" spans="1:29" ht="15">
      <c r="A131" s="180"/>
      <c r="B131" s="180"/>
      <c r="C131" s="180"/>
      <c r="D131" s="180"/>
      <c r="E131" s="312"/>
      <c r="F131" s="180"/>
      <c r="G131" s="188"/>
      <c r="H131" s="180"/>
      <c r="I131" s="186"/>
      <c r="J131" s="180"/>
      <c r="K131" s="180"/>
      <c r="N131"/>
      <c r="O131"/>
      <c r="P131"/>
      <c r="Q131"/>
      <c r="R131"/>
      <c r="S131"/>
      <c r="T131"/>
      <c r="U131"/>
      <c r="AB131"/>
      <c r="AC131"/>
    </row>
    <row r="132" spans="1:21" ht="15">
      <c r="A132" s="180"/>
      <c r="B132" s="180"/>
      <c r="C132" s="180"/>
      <c r="D132" s="180"/>
      <c r="E132" s="312"/>
      <c r="F132" s="180"/>
      <c r="G132" s="188"/>
      <c r="H132" s="180"/>
      <c r="I132" s="186"/>
      <c r="J132" s="180"/>
      <c r="K132" s="180"/>
      <c r="N132"/>
      <c r="O132"/>
      <c r="P132"/>
      <c r="Q132"/>
      <c r="R132"/>
      <c r="S132"/>
      <c r="T132"/>
      <c r="U132"/>
    </row>
    <row r="133" spans="14:29" ht="15">
      <c r="N133"/>
      <c r="O133"/>
      <c r="P133"/>
      <c r="Q133"/>
      <c r="R133"/>
      <c r="S133"/>
      <c r="T133"/>
      <c r="U133"/>
      <c r="AB133"/>
      <c r="AC133"/>
    </row>
    <row r="134" spans="14:29" ht="15">
      <c r="N134"/>
      <c r="O134"/>
      <c r="P134"/>
      <c r="Q134"/>
      <c r="R134"/>
      <c r="S134"/>
      <c r="T134"/>
      <c r="U134"/>
      <c r="AB134"/>
      <c r="AC134"/>
    </row>
    <row r="135" spans="14:29" ht="15">
      <c r="N135"/>
      <c r="O135"/>
      <c r="P135"/>
      <c r="Q135"/>
      <c r="R135"/>
      <c r="S135"/>
      <c r="T135"/>
      <c r="U135"/>
      <c r="AB135"/>
      <c r="AC135"/>
    </row>
    <row r="136" spans="14:29" ht="15">
      <c r="N136"/>
      <c r="O136"/>
      <c r="P136"/>
      <c r="Q136"/>
      <c r="R136"/>
      <c r="S136"/>
      <c r="T136"/>
      <c r="U136"/>
      <c r="AB136"/>
      <c r="AC136"/>
    </row>
    <row r="137" spans="14:21" ht="15">
      <c r="N137"/>
      <c r="O137"/>
      <c r="P137"/>
      <c r="Q137"/>
      <c r="R137"/>
      <c r="S137"/>
      <c r="T137"/>
      <c r="U137"/>
    </row>
    <row r="138" spans="14:29" ht="15">
      <c r="N138"/>
      <c r="O138"/>
      <c r="P138"/>
      <c r="Q138"/>
      <c r="R138"/>
      <c r="S138"/>
      <c r="T138"/>
      <c r="U138"/>
      <c r="AB138"/>
      <c r="AC138"/>
    </row>
    <row r="139" spans="14:29" ht="15">
      <c r="N139"/>
      <c r="O139"/>
      <c r="P139"/>
      <c r="Q139"/>
      <c r="R139"/>
      <c r="S139"/>
      <c r="T139"/>
      <c r="U139"/>
      <c r="AB139"/>
      <c r="AC139"/>
    </row>
    <row r="140" spans="14:29" ht="15">
      <c r="N140"/>
      <c r="O140"/>
      <c r="P140"/>
      <c r="Q140"/>
      <c r="R140"/>
      <c r="S140"/>
      <c r="T140"/>
      <c r="U140"/>
      <c r="AB140"/>
      <c r="AC140"/>
    </row>
    <row r="141" spans="14:29" ht="15">
      <c r="N141"/>
      <c r="O141"/>
      <c r="P141"/>
      <c r="Q141"/>
      <c r="R141"/>
      <c r="S141"/>
      <c r="T141"/>
      <c r="U141"/>
      <c r="AB141"/>
      <c r="AC141"/>
    </row>
    <row r="142" spans="14:29" ht="15">
      <c r="N142"/>
      <c r="O142"/>
      <c r="P142"/>
      <c r="Q142"/>
      <c r="R142"/>
      <c r="S142"/>
      <c r="T142"/>
      <c r="U142"/>
      <c r="AB142"/>
      <c r="AC142"/>
    </row>
    <row r="143" spans="14:29" ht="15">
      <c r="N143"/>
      <c r="O143"/>
      <c r="P143"/>
      <c r="Q143"/>
      <c r="R143"/>
      <c r="S143"/>
      <c r="T143"/>
      <c r="U143"/>
      <c r="AB143"/>
      <c r="AC143"/>
    </row>
    <row r="144" spans="14:29" ht="15">
      <c r="N144"/>
      <c r="O144"/>
      <c r="P144"/>
      <c r="Q144"/>
      <c r="R144"/>
      <c r="S144"/>
      <c r="T144"/>
      <c r="U144"/>
      <c r="AB144"/>
      <c r="AC144"/>
    </row>
    <row r="145" spans="14:29" ht="15">
      <c r="N145"/>
      <c r="O145"/>
      <c r="P145"/>
      <c r="Q145"/>
      <c r="R145"/>
      <c r="S145"/>
      <c r="T145"/>
      <c r="U145"/>
      <c r="AB145"/>
      <c r="AC145"/>
    </row>
    <row r="146" spans="14:29" ht="15">
      <c r="N146"/>
      <c r="O146"/>
      <c r="P146"/>
      <c r="Q146"/>
      <c r="R146"/>
      <c r="S146"/>
      <c r="T146"/>
      <c r="U146"/>
      <c r="AB146"/>
      <c r="AC146"/>
    </row>
    <row r="147" spans="14:21" ht="15">
      <c r="N147"/>
      <c r="O147"/>
      <c r="P147"/>
      <c r="Q147"/>
      <c r="R147"/>
      <c r="S147"/>
      <c r="T147"/>
      <c r="U147"/>
    </row>
    <row r="148" spans="14:21" ht="15">
      <c r="N148"/>
      <c r="O148"/>
      <c r="P148"/>
      <c r="Q148"/>
      <c r="R148"/>
      <c r="S148"/>
      <c r="T148"/>
      <c r="U148"/>
    </row>
    <row r="149" spans="14:21" ht="15">
      <c r="N149"/>
      <c r="O149"/>
      <c r="P149"/>
      <c r="Q149"/>
      <c r="R149"/>
      <c r="S149"/>
      <c r="T149"/>
      <c r="U149"/>
    </row>
    <row r="150" spans="14:21" ht="15">
      <c r="N150"/>
      <c r="O150"/>
      <c r="P150"/>
      <c r="Q150"/>
      <c r="R150"/>
      <c r="S150"/>
      <c r="T150"/>
      <c r="U150"/>
    </row>
    <row r="151" spans="14:21" ht="15">
      <c r="N151"/>
      <c r="O151"/>
      <c r="P151"/>
      <c r="Q151"/>
      <c r="R151"/>
      <c r="S151"/>
      <c r="T151"/>
      <c r="U151"/>
    </row>
    <row r="152" spans="14:21" ht="15">
      <c r="N152"/>
      <c r="O152"/>
      <c r="P152"/>
      <c r="Q152"/>
      <c r="R152"/>
      <c r="S152"/>
      <c r="T152"/>
      <c r="U152"/>
    </row>
    <row r="153" spans="14:21" ht="15">
      <c r="N153"/>
      <c r="O153"/>
      <c r="P153"/>
      <c r="Q153"/>
      <c r="R153"/>
      <c r="S153"/>
      <c r="T153"/>
      <c r="U153"/>
    </row>
    <row r="154" spans="14:29" ht="15">
      <c r="N154"/>
      <c r="O154"/>
      <c r="P154"/>
      <c r="Q154"/>
      <c r="R154"/>
      <c r="S154"/>
      <c r="T154"/>
      <c r="U154"/>
      <c r="Y154" s="272"/>
      <c r="Z154" s="272"/>
      <c r="AB154"/>
      <c r="AC154"/>
    </row>
    <row r="155" spans="14:29" ht="15">
      <c r="N155"/>
      <c r="O155"/>
      <c r="P155"/>
      <c r="Q155"/>
      <c r="R155"/>
      <c r="S155"/>
      <c r="T155"/>
      <c r="U155"/>
      <c r="Y155" s="272"/>
      <c r="Z155" s="272"/>
      <c r="AB155"/>
      <c r="AC155"/>
    </row>
    <row r="156" spans="14:21" ht="15">
      <c r="N156"/>
      <c r="O156"/>
      <c r="P156"/>
      <c r="Q156"/>
      <c r="R156"/>
      <c r="S156"/>
      <c r="T156"/>
      <c r="U156"/>
    </row>
    <row r="157" spans="14:21" ht="15">
      <c r="N157"/>
      <c r="O157"/>
      <c r="P157"/>
      <c r="Q157"/>
      <c r="R157"/>
      <c r="S157"/>
      <c r="T157"/>
      <c r="U157"/>
    </row>
    <row r="158" spans="14:21" ht="15">
      <c r="N158"/>
      <c r="O158"/>
      <c r="P158"/>
      <c r="Q158"/>
      <c r="R158"/>
      <c r="S158"/>
      <c r="T158"/>
      <c r="U158"/>
    </row>
    <row r="159" spans="14:21" ht="15">
      <c r="N159"/>
      <c r="O159"/>
      <c r="P159"/>
      <c r="Q159"/>
      <c r="R159"/>
      <c r="S159"/>
      <c r="T159"/>
      <c r="U159"/>
    </row>
    <row r="160" spans="14:21" ht="15">
      <c r="N160"/>
      <c r="O160"/>
      <c r="P160"/>
      <c r="Q160"/>
      <c r="R160"/>
      <c r="S160"/>
      <c r="T160"/>
      <c r="U160"/>
    </row>
    <row r="161" spans="14:21" ht="15">
      <c r="N161"/>
      <c r="O161"/>
      <c r="P161"/>
      <c r="Q161"/>
      <c r="R161"/>
      <c r="S161"/>
      <c r="T161"/>
      <c r="U161"/>
    </row>
    <row r="162" spans="14:21" ht="15">
      <c r="N162"/>
      <c r="O162"/>
      <c r="P162"/>
      <c r="Q162"/>
      <c r="R162"/>
      <c r="S162"/>
      <c r="T162"/>
      <c r="U162"/>
    </row>
    <row r="163" spans="14:21" ht="15">
      <c r="N163"/>
      <c r="O163"/>
      <c r="P163"/>
      <c r="Q163"/>
      <c r="R163"/>
      <c r="S163"/>
      <c r="T163"/>
      <c r="U163"/>
    </row>
    <row r="164" spans="14:21" ht="15">
      <c r="N164"/>
      <c r="O164"/>
      <c r="P164"/>
      <c r="Q164"/>
      <c r="R164"/>
      <c r="S164"/>
      <c r="T164"/>
      <c r="U164"/>
    </row>
    <row r="165" spans="14:21" ht="15">
      <c r="N165"/>
      <c r="O165"/>
      <c r="P165"/>
      <c r="Q165"/>
      <c r="R165"/>
      <c r="S165"/>
      <c r="T165"/>
      <c r="U165"/>
    </row>
    <row r="166" spans="14:21" ht="15">
      <c r="N166"/>
      <c r="O166"/>
      <c r="P166"/>
      <c r="Q166"/>
      <c r="R166"/>
      <c r="S166"/>
      <c r="T166"/>
      <c r="U166"/>
    </row>
    <row r="167" spans="14:21" ht="15">
      <c r="N167"/>
      <c r="O167"/>
      <c r="P167"/>
      <c r="Q167"/>
      <c r="R167"/>
      <c r="S167"/>
      <c r="T167"/>
      <c r="U167"/>
    </row>
    <row r="168" spans="14:21" ht="15">
      <c r="N168"/>
      <c r="O168"/>
      <c r="P168"/>
      <c r="Q168"/>
      <c r="R168"/>
      <c r="S168"/>
      <c r="T168"/>
      <c r="U168"/>
    </row>
    <row r="169" spans="14:21" ht="15">
      <c r="N169"/>
      <c r="O169"/>
      <c r="P169"/>
      <c r="Q169"/>
      <c r="R169"/>
      <c r="S169"/>
      <c r="T169"/>
      <c r="U169"/>
    </row>
    <row r="170" spans="14:21" ht="15">
      <c r="N170"/>
      <c r="O170"/>
      <c r="P170"/>
      <c r="Q170"/>
      <c r="R170"/>
      <c r="S170"/>
      <c r="T170"/>
      <c r="U170"/>
    </row>
    <row r="171" spans="14:21" ht="15">
      <c r="N171"/>
      <c r="O171"/>
      <c r="P171"/>
      <c r="Q171"/>
      <c r="R171"/>
      <c r="S171"/>
      <c r="T171"/>
      <c r="U171"/>
    </row>
    <row r="172" spans="14:21" ht="15">
      <c r="N172"/>
      <c r="O172"/>
      <c r="P172"/>
      <c r="Q172"/>
      <c r="R172"/>
      <c r="S172"/>
      <c r="T172"/>
      <c r="U172"/>
    </row>
    <row r="173" spans="14:21" ht="15">
      <c r="N173"/>
      <c r="O173"/>
      <c r="P173"/>
      <c r="Q173"/>
      <c r="R173"/>
      <c r="S173"/>
      <c r="T173"/>
      <c r="U173"/>
    </row>
    <row r="174" spans="14:21" ht="15">
      <c r="N174"/>
      <c r="O174"/>
      <c r="P174"/>
      <c r="Q174"/>
      <c r="R174"/>
      <c r="S174"/>
      <c r="T174"/>
      <c r="U174"/>
    </row>
    <row r="175" spans="14:21" ht="15">
      <c r="N175"/>
      <c r="O175"/>
      <c r="P175"/>
      <c r="Q175"/>
      <c r="R175"/>
      <c r="S175"/>
      <c r="T175"/>
      <c r="U175"/>
    </row>
    <row r="176" spans="14:21" ht="15">
      <c r="N176"/>
      <c r="O176"/>
      <c r="P176"/>
      <c r="Q176"/>
      <c r="R176"/>
      <c r="S176"/>
      <c r="T176"/>
      <c r="U176"/>
    </row>
    <row r="177" spans="14:21" ht="15">
      <c r="N177"/>
      <c r="O177"/>
      <c r="P177"/>
      <c r="Q177"/>
      <c r="R177"/>
      <c r="S177"/>
      <c r="T177"/>
      <c r="U177"/>
    </row>
    <row r="178" spans="14:21" ht="15">
      <c r="N178"/>
      <c r="O178"/>
      <c r="P178"/>
      <c r="Q178"/>
      <c r="R178"/>
      <c r="S178"/>
      <c r="T178"/>
      <c r="U178"/>
    </row>
    <row r="179" spans="14:21" ht="15">
      <c r="N179"/>
      <c r="O179"/>
      <c r="P179"/>
      <c r="Q179"/>
      <c r="R179"/>
      <c r="S179"/>
      <c r="T179"/>
      <c r="U179"/>
    </row>
    <row r="180" spans="14:21" ht="15">
      <c r="N180"/>
      <c r="O180"/>
      <c r="P180"/>
      <c r="Q180"/>
      <c r="R180"/>
      <c r="S180"/>
      <c r="T180"/>
      <c r="U180"/>
    </row>
    <row r="181" spans="14:21" ht="15">
      <c r="N181"/>
      <c r="O181"/>
      <c r="P181"/>
      <c r="Q181"/>
      <c r="R181"/>
      <c r="S181"/>
      <c r="T181"/>
      <c r="U181"/>
    </row>
    <row r="182" spans="14:21" ht="15">
      <c r="N182"/>
      <c r="O182"/>
      <c r="P182"/>
      <c r="Q182"/>
      <c r="R182"/>
      <c r="S182"/>
      <c r="T182"/>
      <c r="U182"/>
    </row>
    <row r="183" spans="14:21" ht="15">
      <c r="N183"/>
      <c r="O183"/>
      <c r="P183"/>
      <c r="Q183"/>
      <c r="R183"/>
      <c r="S183"/>
      <c r="T183"/>
      <c r="U183"/>
    </row>
    <row r="184" spans="14:21" ht="15">
      <c r="N184"/>
      <c r="O184"/>
      <c r="P184"/>
      <c r="Q184"/>
      <c r="R184"/>
      <c r="S184"/>
      <c r="T184"/>
      <c r="U184"/>
    </row>
    <row r="185" spans="14:21" ht="15">
      <c r="N185"/>
      <c r="O185"/>
      <c r="P185"/>
      <c r="Q185"/>
      <c r="R185"/>
      <c r="S185"/>
      <c r="T185"/>
      <c r="U185"/>
    </row>
    <row r="186" spans="14:21" ht="15">
      <c r="N186"/>
      <c r="O186"/>
      <c r="P186"/>
      <c r="Q186"/>
      <c r="R186"/>
      <c r="S186"/>
      <c r="T186"/>
      <c r="U186"/>
    </row>
    <row r="187" spans="14:21" ht="15">
      <c r="N187"/>
      <c r="O187"/>
      <c r="P187"/>
      <c r="Q187"/>
      <c r="R187"/>
      <c r="S187"/>
      <c r="T187"/>
      <c r="U187"/>
    </row>
    <row r="188" spans="14:21" ht="15">
      <c r="N188"/>
      <c r="O188"/>
      <c r="P188"/>
      <c r="Q188"/>
      <c r="R188"/>
      <c r="S188"/>
      <c r="T188"/>
      <c r="U188"/>
    </row>
    <row r="189" spans="14:21" ht="15">
      <c r="N189"/>
      <c r="O189"/>
      <c r="P189"/>
      <c r="Q189"/>
      <c r="R189"/>
      <c r="S189"/>
      <c r="T189"/>
      <c r="U189"/>
    </row>
    <row r="190" spans="14:21" ht="15">
      <c r="N190"/>
      <c r="O190"/>
      <c r="P190"/>
      <c r="Q190"/>
      <c r="R190"/>
      <c r="S190"/>
      <c r="T190"/>
      <c r="U190"/>
    </row>
    <row r="191" spans="14:21" ht="15">
      <c r="N191"/>
      <c r="O191"/>
      <c r="P191"/>
      <c r="Q191"/>
      <c r="R191"/>
      <c r="S191"/>
      <c r="T191"/>
      <c r="U191"/>
    </row>
    <row r="192" spans="14:21" ht="15">
      <c r="N192"/>
      <c r="O192"/>
      <c r="P192"/>
      <c r="Q192"/>
      <c r="R192"/>
      <c r="S192"/>
      <c r="T192"/>
      <c r="U192"/>
    </row>
    <row r="193" spans="14:21" ht="15">
      <c r="N193"/>
      <c r="O193"/>
      <c r="P193"/>
      <c r="Q193"/>
      <c r="R193"/>
      <c r="S193"/>
      <c r="T193"/>
      <c r="U193"/>
    </row>
    <row r="194" spans="14:21" ht="15">
      <c r="N194"/>
      <c r="O194"/>
      <c r="P194"/>
      <c r="Q194"/>
      <c r="R194"/>
      <c r="S194"/>
      <c r="T194"/>
      <c r="U194"/>
    </row>
    <row r="195" spans="14:21" ht="15">
      <c r="N195"/>
      <c r="O195"/>
      <c r="P195"/>
      <c r="Q195"/>
      <c r="R195"/>
      <c r="S195"/>
      <c r="T195"/>
      <c r="U195"/>
    </row>
    <row r="196" spans="14:21" ht="15">
      <c r="N196"/>
      <c r="O196"/>
      <c r="P196"/>
      <c r="Q196"/>
      <c r="R196"/>
      <c r="S196"/>
      <c r="T196"/>
      <c r="U196"/>
    </row>
    <row r="197" spans="14:21" ht="15">
      <c r="N197"/>
      <c r="O197"/>
      <c r="P197"/>
      <c r="Q197"/>
      <c r="R197"/>
      <c r="S197"/>
      <c r="T197"/>
      <c r="U197"/>
    </row>
    <row r="198" spans="14:21" ht="15">
      <c r="N198"/>
      <c r="O198"/>
      <c r="P198"/>
      <c r="Q198"/>
      <c r="R198"/>
      <c r="S198"/>
      <c r="T198"/>
      <c r="U198"/>
    </row>
    <row r="199" spans="14:21" ht="15">
      <c r="N199"/>
      <c r="O199"/>
      <c r="P199"/>
      <c r="Q199"/>
      <c r="R199"/>
      <c r="S199"/>
      <c r="T199"/>
      <c r="U199"/>
    </row>
    <row r="200" spans="14:21" ht="15">
      <c r="N200"/>
      <c r="O200"/>
      <c r="P200"/>
      <c r="Q200"/>
      <c r="R200"/>
      <c r="S200"/>
      <c r="T200"/>
      <c r="U200"/>
    </row>
    <row r="201" spans="14:21" ht="15">
      <c r="N201"/>
      <c r="O201"/>
      <c r="P201"/>
      <c r="Q201"/>
      <c r="R201"/>
      <c r="S201"/>
      <c r="T201"/>
      <c r="U201"/>
    </row>
    <row r="202" spans="14:21" ht="15">
      <c r="N202"/>
      <c r="O202"/>
      <c r="P202"/>
      <c r="Q202"/>
      <c r="R202"/>
      <c r="S202"/>
      <c r="T202"/>
      <c r="U202"/>
    </row>
    <row r="203" spans="14:21" ht="15">
      <c r="N203"/>
      <c r="O203"/>
      <c r="P203"/>
      <c r="Q203"/>
      <c r="R203"/>
      <c r="S203"/>
      <c r="T203"/>
      <c r="U203"/>
    </row>
    <row r="204" spans="14:21" ht="15">
      <c r="N204"/>
      <c r="O204"/>
      <c r="P204"/>
      <c r="Q204"/>
      <c r="R204"/>
      <c r="S204"/>
      <c r="T204"/>
      <c r="U204"/>
    </row>
    <row r="205" spans="14:21" ht="15">
      <c r="N205"/>
      <c r="O205"/>
      <c r="P205"/>
      <c r="Q205"/>
      <c r="R205"/>
      <c r="S205"/>
      <c r="T205"/>
      <c r="U205"/>
    </row>
    <row r="206" spans="14:21" ht="15">
      <c r="N206"/>
      <c r="O206"/>
      <c r="P206"/>
      <c r="Q206"/>
      <c r="R206"/>
      <c r="S206"/>
      <c r="T206"/>
      <c r="U206"/>
    </row>
    <row r="207" spans="14:21" ht="15">
      <c r="N207"/>
      <c r="O207"/>
      <c r="P207"/>
      <c r="Q207"/>
      <c r="R207"/>
      <c r="S207"/>
      <c r="T207"/>
      <c r="U207"/>
    </row>
    <row r="208" spans="14:21" ht="15">
      <c r="N208"/>
      <c r="O208"/>
      <c r="P208"/>
      <c r="Q208"/>
      <c r="R208"/>
      <c r="S208"/>
      <c r="T208"/>
      <c r="U208"/>
    </row>
    <row r="209" spans="14:21" ht="15">
      <c r="N209"/>
      <c r="O209"/>
      <c r="P209"/>
      <c r="Q209"/>
      <c r="R209"/>
      <c r="S209"/>
      <c r="T209"/>
      <c r="U209"/>
    </row>
    <row r="210" spans="14:21" ht="15">
      <c r="N210"/>
      <c r="O210"/>
      <c r="P210"/>
      <c r="Q210"/>
      <c r="R210"/>
      <c r="S210"/>
      <c r="T210"/>
      <c r="U210"/>
    </row>
    <row r="211" spans="14:21" ht="15">
      <c r="N211"/>
      <c r="O211"/>
      <c r="P211"/>
      <c r="Q211"/>
      <c r="R211"/>
      <c r="S211"/>
      <c r="T211"/>
      <c r="U211"/>
    </row>
    <row r="212" spans="14:21" ht="15">
      <c r="N212"/>
      <c r="O212"/>
      <c r="P212"/>
      <c r="Q212"/>
      <c r="R212"/>
      <c r="S212"/>
      <c r="T212"/>
      <c r="U212"/>
    </row>
    <row r="213" spans="14:21" ht="15">
      <c r="N213"/>
      <c r="O213"/>
      <c r="P213"/>
      <c r="Q213"/>
      <c r="R213"/>
      <c r="S213"/>
      <c r="T213"/>
      <c r="U213"/>
    </row>
    <row r="214" spans="14:21" ht="15">
      <c r="N214"/>
      <c r="O214"/>
      <c r="P214"/>
      <c r="Q214"/>
      <c r="R214"/>
      <c r="S214"/>
      <c r="T214"/>
      <c r="U214"/>
    </row>
    <row r="215" spans="14:21" ht="15">
      <c r="N215"/>
      <c r="O215"/>
      <c r="P215"/>
      <c r="Q215"/>
      <c r="R215"/>
      <c r="S215"/>
      <c r="T215"/>
      <c r="U215"/>
    </row>
    <row r="216" spans="14:21" ht="15">
      <c r="N216"/>
      <c r="O216"/>
      <c r="P216"/>
      <c r="Q216"/>
      <c r="R216"/>
      <c r="S216"/>
      <c r="T216"/>
      <c r="U216"/>
    </row>
    <row r="217" spans="14:21" ht="15">
      <c r="N217"/>
      <c r="O217"/>
      <c r="P217"/>
      <c r="Q217"/>
      <c r="R217"/>
      <c r="S217"/>
      <c r="T217"/>
      <c r="U217"/>
    </row>
    <row r="218" spans="14:21" ht="15">
      <c r="N218"/>
      <c r="O218"/>
      <c r="P218"/>
      <c r="Q218"/>
      <c r="R218"/>
      <c r="S218"/>
      <c r="T218"/>
      <c r="U218"/>
    </row>
    <row r="219" spans="14:21" ht="15">
      <c r="N219"/>
      <c r="O219"/>
      <c r="P219"/>
      <c r="Q219"/>
      <c r="R219"/>
      <c r="S219"/>
      <c r="T219"/>
      <c r="U219"/>
    </row>
    <row r="220" spans="14:21" ht="15">
      <c r="N220"/>
      <c r="O220"/>
      <c r="P220"/>
      <c r="Q220"/>
      <c r="R220"/>
      <c r="S220"/>
      <c r="T220"/>
      <c r="U220"/>
    </row>
    <row r="221" spans="14:21" ht="15">
      <c r="N221"/>
      <c r="O221"/>
      <c r="P221"/>
      <c r="Q221"/>
      <c r="R221"/>
      <c r="S221"/>
      <c r="T221"/>
      <c r="U221"/>
    </row>
    <row r="222" spans="14:21" ht="15">
      <c r="N222"/>
      <c r="O222"/>
      <c r="P222"/>
      <c r="Q222"/>
      <c r="R222"/>
      <c r="S222"/>
      <c r="T222"/>
      <c r="U222"/>
    </row>
    <row r="223" spans="14:21" ht="15">
      <c r="N223"/>
      <c r="O223"/>
      <c r="P223"/>
      <c r="Q223"/>
      <c r="R223"/>
      <c r="S223"/>
      <c r="T223"/>
      <c r="U223"/>
    </row>
    <row r="224" spans="14:21" ht="15">
      <c r="N224"/>
      <c r="O224"/>
      <c r="P224"/>
      <c r="Q224"/>
      <c r="R224"/>
      <c r="S224"/>
      <c r="T224"/>
      <c r="U224"/>
    </row>
    <row r="225" spans="14:21" ht="15">
      <c r="N225"/>
      <c r="O225"/>
      <c r="P225"/>
      <c r="Q225"/>
      <c r="R225"/>
      <c r="S225"/>
      <c r="T225"/>
      <c r="U225"/>
    </row>
    <row r="226" spans="14:21" ht="15">
      <c r="N226"/>
      <c r="O226"/>
      <c r="P226"/>
      <c r="Q226"/>
      <c r="R226"/>
      <c r="S226"/>
      <c r="T226"/>
      <c r="U226"/>
    </row>
    <row r="227" spans="14:21" ht="15">
      <c r="N227"/>
      <c r="O227"/>
      <c r="P227"/>
      <c r="Q227"/>
      <c r="R227"/>
      <c r="S227"/>
      <c r="T227"/>
      <c r="U227"/>
    </row>
    <row r="228" spans="14:21" ht="15">
      <c r="N228"/>
      <c r="O228"/>
      <c r="P228"/>
      <c r="Q228"/>
      <c r="R228"/>
      <c r="S228"/>
      <c r="T228"/>
      <c r="U228"/>
    </row>
    <row r="229" spans="14:21" ht="15">
      <c r="N229"/>
      <c r="O229"/>
      <c r="P229"/>
      <c r="Q229"/>
      <c r="R229"/>
      <c r="S229"/>
      <c r="T229"/>
      <c r="U229"/>
    </row>
    <row r="230" spans="14:21" ht="15">
      <c r="N230"/>
      <c r="O230"/>
      <c r="P230"/>
      <c r="Q230"/>
      <c r="R230"/>
      <c r="S230"/>
      <c r="T230"/>
      <c r="U230"/>
    </row>
    <row r="231" spans="14:21" ht="15">
      <c r="N231"/>
      <c r="O231"/>
      <c r="P231"/>
      <c r="Q231"/>
      <c r="R231"/>
      <c r="S231"/>
      <c r="T231"/>
      <c r="U231"/>
    </row>
    <row r="232" spans="14:21" ht="15">
      <c r="N232"/>
      <c r="O232"/>
      <c r="P232"/>
      <c r="Q232"/>
      <c r="R232"/>
      <c r="S232"/>
      <c r="T232"/>
      <c r="U232"/>
    </row>
  </sheetData>
  <conditionalFormatting sqref="B77:B80 B62:B65 B72:B75 B67:B70 B57:B60 B52:B55 B5:B8 B45:B48 B40:B43 B35:B38 B30:B33 B25:B28 B20:B23 B15:B18 B10:B13 P3 P20 P22:P33">
    <cfRule type="cellIs" priority="1" dxfId="3" operator="lessThan" stopIfTrue="1">
      <formula>13</formula>
    </cfRule>
  </conditionalFormatting>
  <conditionalFormatting sqref="E109:E112 E5:E8 E45:E48 E40:E43 E35:E38 E30:E33 E25:E28 E20:E23 E15:E18 E10:E13 E72:E75 E67:E70 E62:E65 E57:E60 E52:E55 S3 E77:E81 S5:S15 S17 S20 S22:S33">
    <cfRule type="cellIs" priority="2" dxfId="4" operator="equal" stopIfTrue="1">
      <formula>"GHOST"</formula>
    </cfRule>
  </conditionalFormatting>
  <conditionalFormatting sqref="L109:L112 L5:L8 L10:L13 L15:L18 L20:L23 L25:L28 L30:L33 L35:L38 L40:L43 L45:L48 L52:L55 L57:L60 L62:L65 L67:L70 L72:L75 L77:L81">
    <cfRule type="cellIs" priority="3" dxfId="2" operator="equal" stopIfTrue="1">
      <formula>25</formula>
    </cfRule>
    <cfRule type="cellIs" priority="4" dxfId="1" operator="equal" stopIfTrue="1">
      <formula>24</formula>
    </cfRule>
  </conditionalFormatting>
  <conditionalFormatting sqref="L76">
    <cfRule type="cellIs" priority="5" dxfId="2" operator="equal" stopIfTrue="1">
      <formula>25</formula>
    </cfRule>
  </conditionalFormatting>
  <printOptions/>
  <pageMargins left="0.44" right="0.2" top="0.73" bottom="1" header="0.5" footer="0.5"/>
  <pageSetup horizontalDpi="600" verticalDpi="600" orientation="landscape" r:id="rId1"/>
  <rowBreaks count="1" manualBreakCount="1">
    <brk id="13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42" sqref="A42:F71"/>
    </sheetView>
  </sheetViews>
  <sheetFormatPr defaultColWidth="8.8515625" defaultRowHeight="12.75"/>
  <cols>
    <col min="1" max="1" width="36.7109375" style="237" customWidth="1"/>
    <col min="2" max="2" width="39.421875" style="237" customWidth="1"/>
    <col min="3" max="3" width="11.8515625" style="298" bestFit="1" customWidth="1"/>
    <col min="4" max="4" width="8.8515625" style="237" customWidth="1"/>
    <col min="5" max="5" width="15.421875" style="237" customWidth="1"/>
    <col min="6" max="6" width="14.28125" style="298" customWidth="1"/>
    <col min="7" max="16384" width="8.8515625" style="237" customWidth="1"/>
  </cols>
  <sheetData>
    <row r="1" spans="1:6" ht="27" thickBot="1">
      <c r="A1" s="344" t="s">
        <v>79</v>
      </c>
      <c r="B1" s="345" t="s">
        <v>181</v>
      </c>
      <c r="C1" s="345" t="s">
        <v>182</v>
      </c>
      <c r="D1" s="344" t="s">
        <v>0</v>
      </c>
      <c r="E1" s="345" t="s">
        <v>183</v>
      </c>
      <c r="F1" s="345" t="s">
        <v>184</v>
      </c>
    </row>
    <row r="2" spans="1:6" ht="12.75">
      <c r="A2" s="346"/>
      <c r="B2" s="347"/>
      <c r="C2" s="348"/>
      <c r="D2" s="348"/>
      <c r="E2" s="348"/>
      <c r="F2" s="369"/>
    </row>
    <row r="3" spans="1:5" ht="12.75">
      <c r="A3" s="346"/>
      <c r="B3" s="347"/>
      <c r="C3" s="348"/>
      <c r="D3" s="348"/>
      <c r="E3" s="348"/>
    </row>
    <row r="4" spans="1:5" ht="12.75">
      <c r="A4" s="346"/>
      <c r="B4" s="349"/>
      <c r="C4" s="348"/>
      <c r="D4" s="348"/>
      <c r="E4" s="348"/>
    </row>
    <row r="5" spans="1:6" ht="12.75">
      <c r="A5" s="346"/>
      <c r="B5" s="349"/>
      <c r="C5" s="348"/>
      <c r="D5" s="370"/>
      <c r="E5" s="370"/>
      <c r="F5" s="369"/>
    </row>
    <row r="6" spans="1:5" ht="12.75">
      <c r="A6" s="346"/>
      <c r="B6" s="347"/>
      <c r="C6" s="348"/>
      <c r="D6" s="348"/>
      <c r="E6" s="348"/>
    </row>
    <row r="7" spans="1:5" ht="12.75">
      <c r="A7" s="346"/>
      <c r="B7" s="347"/>
      <c r="C7" s="348"/>
      <c r="D7" s="348"/>
      <c r="E7" s="348"/>
    </row>
    <row r="8" spans="1:5" ht="12.75">
      <c r="A8" s="346"/>
      <c r="B8" s="347"/>
      <c r="C8" s="348"/>
      <c r="D8" s="348"/>
      <c r="E8" s="348"/>
    </row>
    <row r="9" spans="1:5" ht="12.75">
      <c r="A9" s="346"/>
      <c r="B9" s="347"/>
      <c r="C9" s="348"/>
      <c r="D9" s="348"/>
      <c r="E9" s="348"/>
    </row>
    <row r="10" spans="1:5" ht="12.75">
      <c r="A10" s="346"/>
      <c r="B10" s="347"/>
      <c r="C10" s="348"/>
      <c r="D10" s="348"/>
      <c r="E10" s="348"/>
    </row>
    <row r="11" spans="1:5" ht="12.75">
      <c r="A11" s="346"/>
      <c r="B11" s="347"/>
      <c r="C11" s="348"/>
      <c r="D11" s="348"/>
      <c r="E11" s="348"/>
    </row>
    <row r="12" spans="1:6" ht="12.75">
      <c r="A12" s="346"/>
      <c r="B12" s="347"/>
      <c r="C12" s="348"/>
      <c r="D12" s="348"/>
      <c r="E12" s="350"/>
      <c r="F12" s="351"/>
    </row>
    <row r="13" spans="1:6" ht="12.75">
      <c r="A13" s="346"/>
      <c r="B13" s="349"/>
      <c r="C13" s="348"/>
      <c r="D13" s="348"/>
      <c r="E13" s="350"/>
      <c r="F13" s="351"/>
    </row>
    <row r="14" spans="1:6" ht="12.75">
      <c r="A14" s="346"/>
      <c r="B14" s="347"/>
      <c r="C14" s="348"/>
      <c r="D14" s="348"/>
      <c r="E14" s="350"/>
      <c r="F14" s="351"/>
    </row>
    <row r="15" spans="1:6" ht="12.75">
      <c r="A15" s="346"/>
      <c r="B15" s="349"/>
      <c r="C15" s="348"/>
      <c r="D15" s="348"/>
      <c r="E15" s="350"/>
      <c r="F15" s="351"/>
    </row>
    <row r="16" spans="1:5" ht="12.75">
      <c r="A16" s="346"/>
      <c r="B16" s="347"/>
      <c r="C16" s="348"/>
      <c r="D16" s="348"/>
      <c r="E16" s="348"/>
    </row>
    <row r="17" spans="1:5" ht="12.75">
      <c r="A17" s="346"/>
      <c r="B17" s="347"/>
      <c r="C17" s="348"/>
      <c r="D17" s="348"/>
      <c r="E17" s="348"/>
    </row>
    <row r="18" spans="1:5" ht="12.75">
      <c r="A18" s="346"/>
      <c r="B18" s="347"/>
      <c r="C18" s="348"/>
      <c r="D18" s="348"/>
      <c r="E18" s="348"/>
    </row>
    <row r="19" spans="1:5" ht="12.75">
      <c r="A19" s="346"/>
      <c r="B19" s="347"/>
      <c r="C19" s="348"/>
      <c r="D19" s="348"/>
      <c r="E19" s="348"/>
    </row>
    <row r="20" spans="1:5" ht="12.75">
      <c r="A20" s="346"/>
      <c r="B20" s="347"/>
      <c r="C20" s="348"/>
      <c r="D20" s="348"/>
      <c r="E20" s="348"/>
    </row>
    <row r="21" spans="1:5" ht="12.75">
      <c r="A21" s="346"/>
      <c r="B21" s="347"/>
      <c r="C21" s="348"/>
      <c r="D21" s="348"/>
      <c r="E21" s="348"/>
    </row>
    <row r="22" spans="1:5" ht="12.75">
      <c r="A22" s="349"/>
      <c r="B22" s="347"/>
      <c r="C22" s="348"/>
      <c r="D22" s="348"/>
      <c r="E22" s="350"/>
    </row>
    <row r="23" spans="1:5" ht="12.75">
      <c r="A23" s="349"/>
      <c r="B23" s="349"/>
      <c r="C23" s="348"/>
      <c r="D23" s="348"/>
      <c r="E23" s="350"/>
    </row>
    <row r="24" spans="1:5" ht="12.75">
      <c r="A24" s="349"/>
      <c r="B24" s="347"/>
      <c r="C24" s="348"/>
      <c r="D24" s="348"/>
      <c r="E24" s="350"/>
    </row>
    <row r="25" spans="1:5" ht="12.75">
      <c r="A25" s="349"/>
      <c r="B25" s="349"/>
      <c r="C25" s="350"/>
      <c r="D25" s="348"/>
      <c r="E25" s="350"/>
    </row>
    <row r="26" spans="1:5" ht="12.75">
      <c r="A26" s="346"/>
      <c r="B26" s="347"/>
      <c r="C26" s="348"/>
      <c r="D26" s="348"/>
      <c r="E26" s="348"/>
    </row>
    <row r="27" spans="1:5" ht="12.75">
      <c r="A27" s="346"/>
      <c r="B27" s="347"/>
      <c r="C27" s="348"/>
      <c r="D27" s="348"/>
      <c r="E27" s="348"/>
    </row>
    <row r="28" spans="1:5" ht="12.75">
      <c r="A28" s="346"/>
      <c r="B28" s="347"/>
      <c r="C28" s="348"/>
      <c r="D28" s="348"/>
      <c r="E28" s="348"/>
    </row>
    <row r="29" spans="1:5" ht="12.75">
      <c r="A29" s="346"/>
      <c r="B29" s="347"/>
      <c r="C29" s="348"/>
      <c r="D29" s="348"/>
      <c r="E29" s="348"/>
    </row>
    <row r="30" spans="1:5" ht="12.75">
      <c r="A30" s="347"/>
      <c r="B30" s="347"/>
      <c r="C30" s="348"/>
      <c r="D30" s="348"/>
      <c r="E30" s="348"/>
    </row>
    <row r="31" spans="1:6" ht="12.75">
      <c r="A31" s="346"/>
      <c r="B31" s="347"/>
      <c r="C31" s="348"/>
      <c r="D31" s="348"/>
      <c r="E31" s="350"/>
      <c r="F31" s="351"/>
    </row>
    <row r="32" spans="1:6" ht="12.75">
      <c r="A32" s="346"/>
      <c r="B32" s="347"/>
      <c r="C32" s="348"/>
      <c r="D32" s="348"/>
      <c r="E32" s="350"/>
      <c r="F32" s="351"/>
    </row>
    <row r="33" spans="1:5" ht="12.75">
      <c r="A33" s="346"/>
      <c r="B33" s="347"/>
      <c r="C33" s="348"/>
      <c r="D33" s="348"/>
      <c r="E33" s="348"/>
    </row>
    <row r="34" spans="1:5" ht="12.75">
      <c r="A34" s="346"/>
      <c r="B34" s="347"/>
      <c r="C34" s="348"/>
      <c r="D34" s="348"/>
      <c r="E34" s="348"/>
    </row>
    <row r="35" spans="1:6" ht="12.75">
      <c r="A35" s="346"/>
      <c r="B35" s="347"/>
      <c r="C35" s="348"/>
      <c r="D35" s="348"/>
      <c r="E35" s="350"/>
      <c r="F35" s="351"/>
    </row>
    <row r="36" spans="1:6" ht="12.75">
      <c r="A36" s="346"/>
      <c r="B36" s="347"/>
      <c r="C36" s="348"/>
      <c r="D36" s="348"/>
      <c r="E36" s="350"/>
      <c r="F36" s="351"/>
    </row>
    <row r="37" spans="1:6" ht="12.75">
      <c r="A37" s="346"/>
      <c r="B37" s="347"/>
      <c r="C37" s="348"/>
      <c r="D37" s="348"/>
      <c r="E37" s="350"/>
      <c r="F37" s="351"/>
    </row>
    <row r="38" spans="1:5" ht="12.75">
      <c r="A38" s="346"/>
      <c r="B38" s="347"/>
      <c r="C38" s="348"/>
      <c r="D38" s="348"/>
      <c r="E38" s="350"/>
    </row>
    <row r="39" spans="1:5" ht="12.75">
      <c r="A39" s="346"/>
      <c r="B39" s="347"/>
      <c r="C39" s="348"/>
      <c r="D39" s="348"/>
      <c r="E39" s="350"/>
    </row>
    <row r="40" spans="1:5" ht="12.75">
      <c r="A40" s="346"/>
      <c r="B40" s="350"/>
      <c r="C40" s="348"/>
      <c r="D40" s="348"/>
      <c r="E40" s="350"/>
    </row>
    <row r="41" spans="1:5" ht="12.75">
      <c r="A41" s="346"/>
      <c r="B41" s="347"/>
      <c r="C41" s="348"/>
      <c r="D41" s="348"/>
      <c r="E41" s="350"/>
    </row>
    <row r="42" spans="1:6" ht="12.75">
      <c r="A42" s="843"/>
      <c r="B42" s="844"/>
      <c r="C42" s="845"/>
      <c r="D42" s="845"/>
      <c r="E42" s="845"/>
      <c r="F42" s="212"/>
    </row>
    <row r="43" spans="1:6" ht="12.75">
      <c r="A43" s="843"/>
      <c r="B43" s="844"/>
      <c r="C43" s="845"/>
      <c r="D43" s="845"/>
      <c r="E43" s="845"/>
      <c r="F43" s="212"/>
    </row>
    <row r="44" spans="1:6" ht="12.75">
      <c r="A44" s="843"/>
      <c r="B44" s="844"/>
      <c r="C44" s="845"/>
      <c r="D44" s="845"/>
      <c r="E44" s="846"/>
      <c r="F44" s="212"/>
    </row>
    <row r="45" spans="1:6" ht="12.75">
      <c r="A45" s="843"/>
      <c r="B45" s="844"/>
      <c r="C45" s="845"/>
      <c r="D45" s="845"/>
      <c r="E45" s="845"/>
      <c r="F45" s="212"/>
    </row>
    <row r="46" spans="1:6" ht="12.75">
      <c r="A46" s="847"/>
      <c r="B46" s="844"/>
      <c r="C46" s="845"/>
      <c r="D46" s="845"/>
      <c r="E46" s="845"/>
      <c r="F46" s="212"/>
    </row>
    <row r="47" spans="1:6" ht="12.75">
      <c r="A47" s="847"/>
      <c r="B47" s="848"/>
      <c r="C47" s="845"/>
      <c r="D47" s="845"/>
      <c r="E47" s="845"/>
      <c r="F47" s="212"/>
    </row>
    <row r="48" spans="1:6" ht="12.75">
      <c r="A48" s="847"/>
      <c r="B48" s="844"/>
      <c r="C48" s="845"/>
      <c r="D48" s="845"/>
      <c r="E48" s="846"/>
      <c r="F48" s="212"/>
    </row>
    <row r="49" spans="1:6" ht="12.75">
      <c r="A49" s="849"/>
      <c r="B49" s="844"/>
      <c r="C49" s="845"/>
      <c r="D49" s="845"/>
      <c r="E49" s="846"/>
      <c r="F49" s="212"/>
    </row>
    <row r="50" spans="1:6" ht="12.75">
      <c r="A50" s="849"/>
      <c r="B50" s="844"/>
      <c r="C50" s="845"/>
      <c r="D50" s="845"/>
      <c r="E50" s="846"/>
      <c r="F50" s="212"/>
    </row>
    <row r="51" spans="1:6" ht="12.75">
      <c r="A51" s="849"/>
      <c r="B51" s="844"/>
      <c r="C51" s="845"/>
      <c r="D51" s="845"/>
      <c r="E51" s="845"/>
      <c r="F51" s="212"/>
    </row>
    <row r="52" spans="1:6" ht="12.75">
      <c r="A52" s="847"/>
      <c r="B52" s="844"/>
      <c r="C52" s="845"/>
      <c r="D52" s="845"/>
      <c r="E52" s="845"/>
      <c r="F52" s="212"/>
    </row>
    <row r="53" spans="1:6" ht="12.75">
      <c r="A53" s="847"/>
      <c r="B53" s="844"/>
      <c r="C53" s="845"/>
      <c r="D53" s="845"/>
      <c r="E53" s="845"/>
      <c r="F53" s="212"/>
    </row>
    <row r="54" spans="1:6" ht="12.75">
      <c r="A54" s="847"/>
      <c r="B54" s="844"/>
      <c r="C54" s="845"/>
      <c r="D54" s="845"/>
      <c r="E54" s="845"/>
      <c r="F54" s="212"/>
    </row>
    <row r="55" spans="1:6" ht="12.75">
      <c r="A55" s="847"/>
      <c r="B55" s="844"/>
      <c r="C55" s="845"/>
      <c r="D55" s="845"/>
      <c r="E55" s="845"/>
      <c r="F55" s="212"/>
    </row>
    <row r="56" spans="1:6" ht="12.75">
      <c r="A56" s="847"/>
      <c r="B56" s="844"/>
      <c r="C56" s="845"/>
      <c r="D56" s="845"/>
      <c r="E56" s="845"/>
      <c r="F56" s="212"/>
    </row>
    <row r="57" spans="1:6" ht="12.75">
      <c r="A57" s="847"/>
      <c r="B57" s="341"/>
      <c r="C57" s="341"/>
      <c r="D57" s="341"/>
      <c r="E57" s="341"/>
      <c r="F57" s="341"/>
    </row>
    <row r="58" spans="1:6" ht="12.75">
      <c r="A58" s="847"/>
      <c r="B58" s="844"/>
      <c r="C58" s="845"/>
      <c r="D58" s="845"/>
      <c r="E58" s="845"/>
      <c r="F58" s="212"/>
    </row>
    <row r="59" spans="1:6" ht="12.75">
      <c r="A59" s="847"/>
      <c r="B59" s="844"/>
      <c r="C59" s="845"/>
      <c r="D59" s="845"/>
      <c r="E59" s="846"/>
      <c r="F59" s="212"/>
    </row>
    <row r="60" spans="1:6" ht="12.75">
      <c r="A60" s="847"/>
      <c r="B60" s="849"/>
      <c r="C60" s="850"/>
      <c r="D60" s="850"/>
      <c r="E60" s="850"/>
      <c r="F60" s="851"/>
    </row>
    <row r="61" spans="1:6" ht="12.75">
      <c r="A61" s="847"/>
      <c r="B61" s="848"/>
      <c r="C61" s="845"/>
      <c r="D61" s="845"/>
      <c r="E61" s="846"/>
      <c r="F61" s="212"/>
    </row>
    <row r="62" spans="1:6" ht="13.5">
      <c r="A62" s="847"/>
      <c r="B62" s="852"/>
      <c r="C62" s="845"/>
      <c r="D62" s="845"/>
      <c r="E62" s="845"/>
      <c r="F62" s="212"/>
    </row>
    <row r="63" spans="1:6" ht="12.75">
      <c r="A63" s="847"/>
      <c r="B63" s="844"/>
      <c r="C63" s="845"/>
      <c r="D63" s="845"/>
      <c r="E63" s="846"/>
      <c r="F63" s="853"/>
    </row>
    <row r="64" spans="1:6" ht="12.75">
      <c r="A64" s="847"/>
      <c r="B64" s="844"/>
      <c r="C64" s="845"/>
      <c r="D64" s="845"/>
      <c r="E64" s="846"/>
      <c r="F64" s="853"/>
    </row>
    <row r="65" spans="1:6" ht="12.75">
      <c r="A65" s="847"/>
      <c r="B65" s="844"/>
      <c r="C65" s="845"/>
      <c r="D65" s="845"/>
      <c r="E65" s="846"/>
      <c r="F65" s="212"/>
    </row>
    <row r="66" spans="1:6" ht="12.75">
      <c r="A66" s="847"/>
      <c r="B66" s="844"/>
      <c r="C66" s="845"/>
      <c r="D66" s="845"/>
      <c r="E66" s="846"/>
      <c r="F66" s="212"/>
    </row>
    <row r="67" spans="1:6" ht="12.75">
      <c r="A67" s="847"/>
      <c r="B67" s="844"/>
      <c r="C67" s="845"/>
      <c r="D67" s="845"/>
      <c r="E67" s="846"/>
      <c r="F67" s="853"/>
    </row>
    <row r="68" spans="1:6" ht="12.75">
      <c r="A68" s="847"/>
      <c r="B68" s="844"/>
      <c r="C68" s="845"/>
      <c r="D68" s="845"/>
      <c r="E68" s="845"/>
      <c r="F68" s="212"/>
    </row>
    <row r="69" spans="1:6" ht="12.75">
      <c r="A69" s="847"/>
      <c r="B69" s="844"/>
      <c r="C69" s="845"/>
      <c r="D69" s="845"/>
      <c r="E69" s="846"/>
      <c r="F69" s="853"/>
    </row>
    <row r="70" spans="1:6" ht="12.75">
      <c r="A70" s="847"/>
      <c r="B70" s="844"/>
      <c r="C70" s="845"/>
      <c r="D70" s="845"/>
      <c r="E70" s="846"/>
      <c r="F70" s="853"/>
    </row>
    <row r="71" spans="1:6" ht="12.75">
      <c r="A71" s="238"/>
      <c r="B71" s="844"/>
      <c r="C71" s="845"/>
      <c r="D71" s="845"/>
      <c r="E71" s="846"/>
      <c r="F71" s="212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</sheetData>
  <conditionalFormatting sqref="B8:C8 B12:C12 B22:C22 B45:C45 C63 B67:C67 B18:C18 C39:C41 B39 B41">
    <cfRule type="cellIs" priority="1" dxfId="6" operator="equal" stopIfTrue="1">
      <formula>"GHOST"</formula>
    </cfRule>
  </conditionalFormatting>
  <conditionalFormatting sqref="B62">
    <cfRule type="cellIs" priority="2" dxfId="4" operator="equal" stopIfTrue="1">
      <formula>"GHOST"</formula>
    </cfRule>
  </conditionalFormatting>
  <printOptions/>
  <pageMargins left="0.31" right="0.2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6"/>
  <sheetViews>
    <sheetView workbookViewId="0" topLeftCell="N1">
      <selection activeCell="O22" sqref="O22:V33"/>
    </sheetView>
  </sheetViews>
  <sheetFormatPr defaultColWidth="9.140625" defaultRowHeight="12.75"/>
  <cols>
    <col min="1" max="1" width="21.140625" style="0" customWidth="1"/>
    <col min="3" max="3" width="30.140625" style="0" customWidth="1"/>
    <col min="4" max="4" width="35.8515625" style="0" customWidth="1"/>
    <col min="15" max="15" width="5.7109375" style="0" bestFit="1" customWidth="1"/>
    <col min="16" max="16" width="3.57421875" style="0" bestFit="1" customWidth="1"/>
    <col min="17" max="17" width="5.421875" style="0" bestFit="1" customWidth="1"/>
    <col min="18" max="18" width="7.00390625" style="0" bestFit="1" customWidth="1"/>
    <col min="19" max="19" width="16.00390625" style="445" bestFit="1" customWidth="1"/>
    <col min="20" max="20" width="5.7109375" style="0" bestFit="1" customWidth="1"/>
    <col min="21" max="21" width="4.28125" style="0" bestFit="1" customWidth="1"/>
    <col min="22" max="22" width="7.57421875" style="0" bestFit="1" customWidth="1"/>
  </cols>
  <sheetData>
    <row r="1" ht="13.5">
      <c r="A1" s="178" t="s">
        <v>164</v>
      </c>
    </row>
    <row r="3" spans="1:4" ht="15">
      <c r="A3" s="279" t="s">
        <v>20</v>
      </c>
      <c r="B3" s="280" t="s">
        <v>142</v>
      </c>
      <c r="C3" s="279" t="s">
        <v>79</v>
      </c>
      <c r="D3" s="283"/>
    </row>
    <row r="4" spans="1:22" ht="24">
      <c r="A4" s="281" t="s">
        <v>80</v>
      </c>
      <c r="B4" s="303">
        <f>+L4</f>
        <v>8</v>
      </c>
      <c r="C4" s="373" t="str">
        <f>+J4</f>
        <v>Penobscot-Medux</v>
      </c>
      <c r="D4" s="305"/>
      <c r="G4" t="s">
        <v>80</v>
      </c>
      <c r="H4" t="s">
        <v>9</v>
      </c>
      <c r="I4">
        <v>6</v>
      </c>
      <c r="J4" t="s">
        <v>169</v>
      </c>
      <c r="K4">
        <v>60</v>
      </c>
      <c r="L4">
        <v>8</v>
      </c>
      <c r="O4" s="446" t="s">
        <v>70</v>
      </c>
      <c r="P4" s="446" t="s">
        <v>82</v>
      </c>
      <c r="Q4" s="446" t="s">
        <v>0</v>
      </c>
      <c r="R4" s="446" t="s">
        <v>83</v>
      </c>
      <c r="S4" s="447" t="s">
        <v>4</v>
      </c>
      <c r="T4" s="446" t="s">
        <v>90</v>
      </c>
      <c r="U4" s="450" t="s">
        <v>91</v>
      </c>
      <c r="V4" s="446" t="s">
        <v>190</v>
      </c>
    </row>
    <row r="5" spans="1:22" ht="17.25">
      <c r="A5" s="281"/>
      <c r="B5" s="303">
        <f aca="true" t="shared" si="0" ref="B5:B11">+L5</f>
        <v>7</v>
      </c>
      <c r="C5" s="373" t="str">
        <f aca="true" t="shared" si="1" ref="C5:C11">+J5</f>
        <v>Green Beans</v>
      </c>
      <c r="D5" s="305"/>
      <c r="G5" t="s">
        <v>80</v>
      </c>
      <c r="H5" t="s">
        <v>9</v>
      </c>
      <c r="I5">
        <v>4</v>
      </c>
      <c r="J5" t="s">
        <v>167</v>
      </c>
      <c r="K5">
        <v>52</v>
      </c>
      <c r="L5">
        <v>7</v>
      </c>
      <c r="O5" s="451"/>
      <c r="P5" s="452"/>
      <c r="Q5" s="451"/>
      <c r="R5" s="451"/>
      <c r="S5" s="453"/>
      <c r="T5" s="454"/>
      <c r="U5" s="451"/>
      <c r="V5" s="451"/>
    </row>
    <row r="6" spans="1:22" ht="17.25">
      <c r="A6" s="281"/>
      <c r="B6" s="303">
        <f t="shared" si="0"/>
        <v>6</v>
      </c>
      <c r="C6" s="373" t="str">
        <f t="shared" si="1"/>
        <v>Clary Lake Skittles</v>
      </c>
      <c r="D6" s="305"/>
      <c r="G6" t="s">
        <v>80</v>
      </c>
      <c r="H6" t="s">
        <v>9</v>
      </c>
      <c r="I6">
        <v>2</v>
      </c>
      <c r="J6" t="s">
        <v>166</v>
      </c>
      <c r="K6">
        <v>44</v>
      </c>
      <c r="L6">
        <v>6</v>
      </c>
      <c r="O6" s="451"/>
      <c r="P6" s="452"/>
      <c r="Q6" s="451"/>
      <c r="R6" s="451"/>
      <c r="S6" s="453"/>
      <c r="T6" s="454"/>
      <c r="U6" s="451"/>
      <c r="V6" s="451"/>
    </row>
    <row r="7" spans="1:22" ht="17.25">
      <c r="A7" s="281"/>
      <c r="B7" s="303">
        <f t="shared" si="0"/>
        <v>5</v>
      </c>
      <c r="C7" s="373" t="str">
        <f t="shared" si="1"/>
        <v>Epona Junior D's</v>
      </c>
      <c r="D7" s="305"/>
      <c r="G7" t="s">
        <v>80</v>
      </c>
      <c r="H7" t="s">
        <v>9</v>
      </c>
      <c r="I7">
        <v>1</v>
      </c>
      <c r="J7" t="s">
        <v>165</v>
      </c>
      <c r="K7">
        <v>40</v>
      </c>
      <c r="L7">
        <v>5</v>
      </c>
      <c r="O7" s="451"/>
      <c r="P7" s="452"/>
      <c r="Q7" s="451"/>
      <c r="R7" s="451"/>
      <c r="S7" s="453"/>
      <c r="T7" s="454"/>
      <c r="U7" s="451"/>
      <c r="V7" s="451"/>
    </row>
    <row r="8" spans="1:22" ht="17.25">
      <c r="A8" s="281"/>
      <c r="B8" s="303">
        <f t="shared" si="0"/>
        <v>4</v>
      </c>
      <c r="C8" s="373" t="str">
        <f t="shared" si="1"/>
        <v>TFPC Orange</v>
      </c>
      <c r="D8" s="305"/>
      <c r="G8" t="s">
        <v>80</v>
      </c>
      <c r="H8" t="s">
        <v>9</v>
      </c>
      <c r="I8">
        <v>7</v>
      </c>
      <c r="J8" t="s">
        <v>170</v>
      </c>
      <c r="K8">
        <v>64</v>
      </c>
      <c r="L8">
        <v>4</v>
      </c>
      <c r="O8" s="451"/>
      <c r="P8" s="452"/>
      <c r="Q8" s="451"/>
      <c r="R8" s="451"/>
      <c r="S8" s="453"/>
      <c r="T8" s="454"/>
      <c r="U8" s="451"/>
      <c r="V8" s="451"/>
    </row>
    <row r="9" spans="1:22" ht="17.25">
      <c r="A9" s="281"/>
      <c r="B9" s="303">
        <f t="shared" si="0"/>
        <v>3</v>
      </c>
      <c r="C9" s="373" t="str">
        <f t="shared" si="1"/>
        <v>Foxcroft Fillies</v>
      </c>
      <c r="D9" s="305"/>
      <c r="G9" t="s">
        <v>80</v>
      </c>
      <c r="H9" t="s">
        <v>9</v>
      </c>
      <c r="I9">
        <v>9</v>
      </c>
      <c r="J9" t="s">
        <v>172</v>
      </c>
      <c r="K9">
        <v>72</v>
      </c>
      <c r="L9">
        <v>3</v>
      </c>
      <c r="O9" s="451"/>
      <c r="P9" s="452"/>
      <c r="Q9" s="451"/>
      <c r="R9" s="451"/>
      <c r="S9" s="453"/>
      <c r="T9" s="454"/>
      <c r="U9" s="451"/>
      <c r="V9" s="451"/>
    </row>
    <row r="10" spans="1:22" ht="17.25">
      <c r="A10" s="281"/>
      <c r="B10" s="303">
        <f t="shared" si="0"/>
        <v>2</v>
      </c>
      <c r="C10" s="373" t="str">
        <f t="shared" si="1"/>
        <v>Wicked Welshes</v>
      </c>
      <c r="D10" s="305"/>
      <c r="G10" t="s">
        <v>80</v>
      </c>
      <c r="H10" t="s">
        <v>9</v>
      </c>
      <c r="I10">
        <v>5</v>
      </c>
      <c r="J10" t="s">
        <v>168</v>
      </c>
      <c r="K10">
        <v>56</v>
      </c>
      <c r="L10">
        <v>2</v>
      </c>
      <c r="O10" s="451"/>
      <c r="P10" s="452"/>
      <c r="Q10" s="451"/>
      <c r="R10" s="451"/>
      <c r="S10" s="453"/>
      <c r="T10" s="454"/>
      <c r="U10" s="451"/>
      <c r="V10" s="451"/>
    </row>
    <row r="11" spans="1:22" ht="18" thickBot="1">
      <c r="A11" s="377"/>
      <c r="B11" s="378">
        <f t="shared" si="0"/>
        <v>1</v>
      </c>
      <c r="C11" s="379" t="str">
        <f t="shared" si="1"/>
        <v>Tamarack - Medux</v>
      </c>
      <c r="D11" s="283"/>
      <c r="G11" t="s">
        <v>80</v>
      </c>
      <c r="H11" t="s">
        <v>9</v>
      </c>
      <c r="I11">
        <v>8</v>
      </c>
      <c r="J11" t="s">
        <v>171</v>
      </c>
      <c r="K11">
        <v>68</v>
      </c>
      <c r="L11">
        <v>1</v>
      </c>
      <c r="O11" s="451"/>
      <c r="P11" s="452"/>
      <c r="Q11" s="451"/>
      <c r="R11" s="451"/>
      <c r="S11" s="453"/>
      <c r="T11" s="454"/>
      <c r="U11" s="451"/>
      <c r="V11" s="451"/>
    </row>
    <row r="12" spans="1:22" ht="17.25">
      <c r="A12" s="380"/>
      <c r="B12" s="381"/>
      <c r="C12" s="382"/>
      <c r="D12" s="283"/>
      <c r="O12" s="451"/>
      <c r="P12" s="452"/>
      <c r="Q12" s="451"/>
      <c r="R12" s="451"/>
      <c r="S12" s="453"/>
      <c r="T12" s="454"/>
      <c r="U12" s="451"/>
      <c r="V12" s="451"/>
    </row>
    <row r="13" spans="1:22" ht="17.25">
      <c r="A13" s="374" t="s">
        <v>81</v>
      </c>
      <c r="B13" s="375">
        <f aca="true" t="shared" si="2" ref="B13:B18">+L13</f>
        <v>6</v>
      </c>
      <c r="C13" s="376" t="str">
        <f aca="true" t="shared" si="3" ref="C13:C18">+J13</f>
        <v>Clary Lake - Penobscot</v>
      </c>
      <c r="D13" s="305"/>
      <c r="G13" t="s">
        <v>81</v>
      </c>
      <c r="H13" t="s">
        <v>9</v>
      </c>
      <c r="I13">
        <v>14</v>
      </c>
      <c r="J13" t="s">
        <v>177</v>
      </c>
      <c r="K13">
        <v>92</v>
      </c>
      <c r="L13">
        <v>6</v>
      </c>
      <c r="O13" s="451"/>
      <c r="P13" s="452"/>
      <c r="Q13" s="451"/>
      <c r="R13" s="451"/>
      <c r="S13" s="453"/>
      <c r="T13" s="454"/>
      <c r="U13" s="451"/>
      <c r="V13" s="451"/>
    </row>
    <row r="14" spans="1:22" ht="17.25">
      <c r="A14" s="281"/>
      <c r="B14" s="303">
        <f t="shared" si="2"/>
        <v>5</v>
      </c>
      <c r="C14" s="373" t="str">
        <f t="shared" si="3"/>
        <v>Mc'Cookers</v>
      </c>
      <c r="D14" s="305"/>
      <c r="G14" t="s">
        <v>81</v>
      </c>
      <c r="H14" t="s">
        <v>9</v>
      </c>
      <c r="I14">
        <v>13</v>
      </c>
      <c r="J14" t="s">
        <v>176</v>
      </c>
      <c r="K14">
        <v>88</v>
      </c>
      <c r="L14">
        <v>5</v>
      </c>
      <c r="O14" s="451"/>
      <c r="P14" s="452"/>
      <c r="Q14" s="451"/>
      <c r="R14" s="451"/>
      <c r="S14" s="453"/>
      <c r="T14" s="454"/>
      <c r="U14" s="451"/>
      <c r="V14" s="451"/>
    </row>
    <row r="15" spans="1:22" ht="17.25">
      <c r="A15" s="281"/>
      <c r="B15" s="303">
        <f t="shared" si="2"/>
        <v>4</v>
      </c>
      <c r="C15" s="373" t="str">
        <f t="shared" si="3"/>
        <v>Foxcroft Fresians</v>
      </c>
      <c r="D15" s="305"/>
      <c r="G15" t="s">
        <v>81</v>
      </c>
      <c r="H15" t="s">
        <v>9</v>
      </c>
      <c r="I15">
        <v>15</v>
      </c>
      <c r="J15" t="s">
        <v>178</v>
      </c>
      <c r="K15">
        <v>96</v>
      </c>
      <c r="L15">
        <v>4</v>
      </c>
      <c r="O15" s="451"/>
      <c r="P15" s="452"/>
      <c r="Q15" s="451"/>
      <c r="R15" s="451"/>
      <c r="S15" s="453"/>
      <c r="T15" s="454"/>
      <c r="U15" s="451"/>
      <c r="V15" s="451"/>
    </row>
    <row r="16" spans="1:22" ht="17.25">
      <c r="A16" s="281"/>
      <c r="B16" s="303">
        <f t="shared" si="2"/>
        <v>3</v>
      </c>
      <c r="C16" s="373" t="str">
        <f t="shared" si="3"/>
        <v>Riding Ninjas</v>
      </c>
      <c r="D16" s="305"/>
      <c r="G16" t="s">
        <v>81</v>
      </c>
      <c r="H16" t="s">
        <v>9</v>
      </c>
      <c r="I16">
        <v>10</v>
      </c>
      <c r="J16" t="s">
        <v>173</v>
      </c>
      <c r="K16">
        <v>76</v>
      </c>
      <c r="L16">
        <v>3</v>
      </c>
      <c r="O16" s="455"/>
      <c r="P16" s="456"/>
      <c r="Q16" s="455"/>
      <c r="R16" s="455"/>
      <c r="S16" s="457"/>
      <c r="T16" s="458"/>
      <c r="U16" s="455"/>
      <c r="V16" s="455"/>
    </row>
    <row r="17" spans="1:22" ht="17.25">
      <c r="A17" s="281"/>
      <c r="B17" s="303">
        <f t="shared" si="2"/>
        <v>2</v>
      </c>
      <c r="C17" s="373" t="str">
        <f t="shared" si="3"/>
        <v>Heavenly Horses</v>
      </c>
      <c r="D17" s="305"/>
      <c r="G17" t="s">
        <v>81</v>
      </c>
      <c r="H17" t="s">
        <v>9</v>
      </c>
      <c r="I17">
        <v>11</v>
      </c>
      <c r="J17" t="s">
        <v>174</v>
      </c>
      <c r="K17">
        <v>80</v>
      </c>
      <c r="L17">
        <v>2</v>
      </c>
      <c r="O17" s="455"/>
      <c r="P17" s="456"/>
      <c r="Q17" s="455"/>
      <c r="R17" s="455"/>
      <c r="S17" s="457"/>
      <c r="T17" s="458"/>
      <c r="U17" s="455"/>
      <c r="V17" s="455"/>
    </row>
    <row r="18" spans="1:22" ht="17.25">
      <c r="A18" s="281"/>
      <c r="B18" s="303">
        <f t="shared" si="2"/>
        <v>1</v>
      </c>
      <c r="C18" s="373" t="str">
        <f t="shared" si="3"/>
        <v>Epona Senior D's</v>
      </c>
      <c r="D18" s="305"/>
      <c r="G18" t="s">
        <v>81</v>
      </c>
      <c r="H18" t="s">
        <v>9</v>
      </c>
      <c r="I18">
        <v>12</v>
      </c>
      <c r="J18" t="s">
        <v>175</v>
      </c>
      <c r="K18">
        <v>84</v>
      </c>
      <c r="L18">
        <v>1</v>
      </c>
      <c r="O18" s="455"/>
      <c r="P18" s="456"/>
      <c r="Q18" s="455"/>
      <c r="R18" s="455"/>
      <c r="S18" s="457"/>
      <c r="T18" s="458"/>
      <c r="U18" s="455"/>
      <c r="V18" s="455"/>
    </row>
    <row r="19" spans="1:22" ht="17.25">
      <c r="A19" s="281"/>
      <c r="B19" s="303"/>
      <c r="C19" s="304"/>
      <c r="D19" s="305"/>
      <c r="O19" s="459"/>
      <c r="P19" s="459"/>
      <c r="Q19" s="459"/>
      <c r="R19" s="459"/>
      <c r="S19" s="459"/>
      <c r="T19" s="459"/>
      <c r="U19" s="239"/>
      <c r="V19" s="459"/>
    </row>
    <row r="20" spans="1:22" ht="17.25">
      <c r="A20" s="281" t="s">
        <v>179</v>
      </c>
      <c r="B20" s="303">
        <v>1</v>
      </c>
      <c r="C20" s="373" t="s">
        <v>179</v>
      </c>
      <c r="D20" s="305"/>
      <c r="O20" s="455"/>
      <c r="P20" s="455"/>
      <c r="Q20" s="455"/>
      <c r="R20" s="455"/>
      <c r="S20" s="457"/>
      <c r="T20" s="458"/>
      <c r="U20" s="455"/>
      <c r="V20" s="455"/>
    </row>
    <row r="21" spans="1:22" ht="15">
      <c r="A21" s="281"/>
      <c r="B21" s="284"/>
      <c r="C21" s="281"/>
      <c r="D21" s="283"/>
      <c r="O21" s="459"/>
      <c r="P21" s="459"/>
      <c r="Q21" s="459"/>
      <c r="R21" s="459"/>
      <c r="S21" s="459"/>
      <c r="T21" s="459"/>
      <c r="U21" s="239"/>
      <c r="V21" s="459"/>
    </row>
    <row r="22" spans="1:22" ht="15">
      <c r="A22" s="285" t="s">
        <v>104</v>
      </c>
      <c r="B22" s="282">
        <v>1</v>
      </c>
      <c r="C22" s="373" t="s">
        <v>180</v>
      </c>
      <c r="D22" s="305" t="s">
        <v>155</v>
      </c>
      <c r="O22" s="455"/>
      <c r="P22" s="455"/>
      <c r="Q22" s="455"/>
      <c r="R22" s="455"/>
      <c r="S22" s="457"/>
      <c r="T22" s="458"/>
      <c r="U22" s="455"/>
      <c r="V22" s="455"/>
    </row>
    <row r="23" spans="15:22" ht="12.75">
      <c r="O23" s="455"/>
      <c r="P23" s="455"/>
      <c r="Q23" s="455"/>
      <c r="R23" s="455"/>
      <c r="S23" s="457"/>
      <c r="T23" s="458"/>
      <c r="U23" s="455"/>
      <c r="V23" s="455"/>
    </row>
    <row r="24" spans="15:22" ht="12.75">
      <c r="O24" s="455"/>
      <c r="P24" s="455"/>
      <c r="Q24" s="455"/>
      <c r="R24" s="455"/>
      <c r="S24" s="457"/>
      <c r="T24" s="458"/>
      <c r="U24" s="455"/>
      <c r="V24" s="455"/>
    </row>
    <row r="25" spans="15:22" ht="12.75">
      <c r="O25" s="455"/>
      <c r="P25" s="455"/>
      <c r="Q25" s="455"/>
      <c r="R25" s="455"/>
      <c r="S25" s="457"/>
      <c r="T25" s="458"/>
      <c r="U25" s="455"/>
      <c r="V25" s="455"/>
    </row>
    <row r="26" spans="15:22" ht="13.5" thickBot="1">
      <c r="O26" s="455"/>
      <c r="P26" s="455"/>
      <c r="Q26" s="455"/>
      <c r="R26" s="455"/>
      <c r="S26" s="457"/>
      <c r="T26" s="458"/>
      <c r="U26" s="455"/>
      <c r="V26" s="455"/>
    </row>
    <row r="27" spans="1:22" ht="27.75" thickBot="1">
      <c r="A27" s="202" t="s">
        <v>20</v>
      </c>
      <c r="B27" s="201" t="s">
        <v>22</v>
      </c>
      <c r="C27" s="197" t="s">
        <v>28</v>
      </c>
      <c r="D27" s="203" t="s">
        <v>79</v>
      </c>
      <c r="E27" s="207" t="s">
        <v>70</v>
      </c>
      <c r="F27" s="276" t="s">
        <v>142</v>
      </c>
      <c r="H27" t="s">
        <v>20</v>
      </c>
      <c r="I27" t="s">
        <v>22</v>
      </c>
      <c r="J27" t="s">
        <v>28</v>
      </c>
      <c r="K27" t="s">
        <v>79</v>
      </c>
      <c r="L27" t="s">
        <v>70</v>
      </c>
      <c r="M27" t="s">
        <v>142</v>
      </c>
      <c r="O27" s="455"/>
      <c r="P27" s="455"/>
      <c r="Q27" s="455"/>
      <c r="R27" s="455"/>
      <c r="S27" s="457"/>
      <c r="T27" s="458"/>
      <c r="U27" s="455"/>
      <c r="V27" s="455"/>
    </row>
    <row r="28" spans="1:22" ht="17.25">
      <c r="A28" s="178" t="s">
        <v>80</v>
      </c>
      <c r="B28" s="180" t="s">
        <v>9</v>
      </c>
      <c r="C28" s="180">
        <f>+JUNIOR_D!I1</f>
        <v>1</v>
      </c>
      <c r="D28">
        <f>+JUNIOR_D!B1</f>
        <v>0</v>
      </c>
      <c r="E28" s="209">
        <f>+JUNIOR_D!B7</f>
        <v>0</v>
      </c>
      <c r="F28" s="372">
        <f>+C31</f>
        <v>1</v>
      </c>
      <c r="H28" t="s">
        <v>80</v>
      </c>
      <c r="I28" t="s">
        <v>9</v>
      </c>
      <c r="J28">
        <v>3</v>
      </c>
      <c r="K28">
        <v>0</v>
      </c>
      <c r="L28">
        <v>0</v>
      </c>
      <c r="M28">
        <v>9</v>
      </c>
      <c r="O28" s="455"/>
      <c r="P28" s="455"/>
      <c r="Q28" s="455"/>
      <c r="R28" s="455"/>
      <c r="S28" s="457"/>
      <c r="T28" s="458"/>
      <c r="U28" s="455"/>
      <c r="V28" s="455"/>
    </row>
    <row r="29" spans="1:22" ht="13.5">
      <c r="A29" s="178"/>
      <c r="B29" s="179"/>
      <c r="C29" s="179"/>
      <c r="D29" s="178"/>
      <c r="E29" s="209">
        <f>+JUNIOR_D!B8</f>
        <v>0</v>
      </c>
      <c r="H29" t="s">
        <v>80</v>
      </c>
      <c r="I29" t="s">
        <v>9</v>
      </c>
      <c r="J29">
        <v>6</v>
      </c>
      <c r="K29" t="s">
        <v>169</v>
      </c>
      <c r="L29">
        <v>60</v>
      </c>
      <c r="M29">
        <v>8</v>
      </c>
      <c r="O29" s="455"/>
      <c r="P29" s="455"/>
      <c r="Q29" s="455"/>
      <c r="R29" s="455"/>
      <c r="S29" s="457"/>
      <c r="T29" s="458"/>
      <c r="U29" s="455"/>
      <c r="V29" s="455"/>
    </row>
    <row r="30" spans="1:22" ht="13.5">
      <c r="A30" s="178"/>
      <c r="B30" s="179"/>
      <c r="C30" s="239"/>
      <c r="D30" s="178"/>
      <c r="E30" s="209">
        <f>+JUNIOR_D!B9</f>
        <v>0</v>
      </c>
      <c r="H30" t="s">
        <v>80</v>
      </c>
      <c r="I30" t="s">
        <v>9</v>
      </c>
      <c r="J30">
        <v>4</v>
      </c>
      <c r="K30" t="s">
        <v>167</v>
      </c>
      <c r="L30">
        <v>52</v>
      </c>
      <c r="M30">
        <v>7</v>
      </c>
      <c r="O30" s="455"/>
      <c r="P30" s="455"/>
      <c r="Q30" s="455"/>
      <c r="R30" s="455"/>
      <c r="S30" s="457"/>
      <c r="T30" s="458"/>
      <c r="U30" s="455"/>
      <c r="V30" s="455"/>
    </row>
    <row r="31" spans="1:22" ht="17.25">
      <c r="A31" s="178"/>
      <c r="B31" s="179"/>
      <c r="C31" s="232">
        <f>RANK(D31,$D$31:$D$76,0)</f>
        <v>1</v>
      </c>
      <c r="D31" s="371">
        <f>+JUNIOR_D!U32</f>
        <v>0</v>
      </c>
      <c r="E31" s="209">
        <f>+JUNIOR_D!B10</f>
        <v>0</v>
      </c>
      <c r="H31" t="s">
        <v>80</v>
      </c>
      <c r="I31" t="s">
        <v>9</v>
      </c>
      <c r="J31">
        <v>2</v>
      </c>
      <c r="K31" t="s">
        <v>166</v>
      </c>
      <c r="L31">
        <v>44</v>
      </c>
      <c r="M31">
        <v>6</v>
      </c>
      <c r="O31" s="455"/>
      <c r="P31" s="455"/>
      <c r="Q31" s="455"/>
      <c r="R31" s="455"/>
      <c r="S31" s="457"/>
      <c r="T31" s="458"/>
      <c r="U31" s="455"/>
      <c r="V31" s="455"/>
    </row>
    <row r="32" spans="1:22" ht="13.5">
      <c r="A32" s="178"/>
      <c r="B32" s="179"/>
      <c r="C32" s="179"/>
      <c r="E32" s="178"/>
      <c r="H32" t="s">
        <v>80</v>
      </c>
      <c r="I32" t="s">
        <v>9</v>
      </c>
      <c r="J32">
        <v>1</v>
      </c>
      <c r="K32" t="s">
        <v>165</v>
      </c>
      <c r="L32">
        <v>40</v>
      </c>
      <c r="M32">
        <v>5</v>
      </c>
      <c r="O32" s="455"/>
      <c r="P32" s="455"/>
      <c r="Q32" s="455"/>
      <c r="R32" s="455"/>
      <c r="S32" s="457"/>
      <c r="T32" s="458"/>
      <c r="U32" s="455"/>
      <c r="V32" s="455"/>
    </row>
    <row r="33" spans="1:22" ht="17.25">
      <c r="A33" s="178" t="s">
        <v>80</v>
      </c>
      <c r="B33" s="180" t="s">
        <v>9</v>
      </c>
      <c r="C33" s="180">
        <f>+JUNIOR_D!I37</f>
        <v>2</v>
      </c>
      <c r="D33">
        <f>+JUNIOR_D!B37</f>
        <v>0</v>
      </c>
      <c r="E33" s="209">
        <f>+JUNIOR_D!B43</f>
        <v>0</v>
      </c>
      <c r="F33" s="372">
        <f>+C36</f>
        <v>1</v>
      </c>
      <c r="H33" t="s">
        <v>80</v>
      </c>
      <c r="I33" t="s">
        <v>9</v>
      </c>
      <c r="J33">
        <v>7</v>
      </c>
      <c r="K33" t="s">
        <v>170</v>
      </c>
      <c r="L33">
        <v>64</v>
      </c>
      <c r="M33">
        <v>4</v>
      </c>
      <c r="O33" s="455"/>
      <c r="P33" s="455"/>
      <c r="Q33" s="455"/>
      <c r="R33" s="455"/>
      <c r="S33" s="457"/>
      <c r="T33" s="458"/>
      <c r="U33" s="455"/>
      <c r="V33" s="455"/>
    </row>
    <row r="34" spans="1:13" ht="13.5">
      <c r="A34" s="178"/>
      <c r="B34" s="179"/>
      <c r="C34" s="179"/>
      <c r="D34" s="178"/>
      <c r="E34" s="209">
        <f>+JUNIOR_D!B44</f>
        <v>0</v>
      </c>
      <c r="H34" t="s">
        <v>80</v>
      </c>
      <c r="I34" t="s">
        <v>9</v>
      </c>
      <c r="J34">
        <v>9</v>
      </c>
      <c r="K34" t="s">
        <v>172</v>
      </c>
      <c r="L34">
        <v>72</v>
      </c>
      <c r="M34">
        <v>3</v>
      </c>
    </row>
    <row r="35" spans="1:13" ht="13.5">
      <c r="A35" s="178"/>
      <c r="B35" s="179"/>
      <c r="C35" s="239"/>
      <c r="D35" s="178"/>
      <c r="E35" s="209">
        <f>+JUNIOR_D!B45</f>
        <v>0</v>
      </c>
      <c r="H35" t="s">
        <v>80</v>
      </c>
      <c r="I35" t="s">
        <v>9</v>
      </c>
      <c r="J35">
        <v>5</v>
      </c>
      <c r="K35" t="s">
        <v>168</v>
      </c>
      <c r="L35">
        <v>56</v>
      </c>
      <c r="M35">
        <v>2</v>
      </c>
    </row>
    <row r="36" spans="1:13" ht="17.25">
      <c r="A36" s="178"/>
      <c r="B36" s="179"/>
      <c r="C36" s="232">
        <f>RANK(D36,$D$31:$D$76,0)</f>
        <v>1</v>
      </c>
      <c r="D36" s="371">
        <f>+JUNIOR_D!U68</f>
        <v>0</v>
      </c>
      <c r="E36" s="209">
        <f>+JUNIOR_D!B46</f>
        <v>0</v>
      </c>
      <c r="H36" t="s">
        <v>80</v>
      </c>
      <c r="I36" t="s">
        <v>9</v>
      </c>
      <c r="J36">
        <v>8</v>
      </c>
      <c r="K36" t="s">
        <v>171</v>
      </c>
      <c r="L36">
        <v>68</v>
      </c>
      <c r="M36">
        <v>1</v>
      </c>
    </row>
    <row r="37" spans="1:5" ht="13.5">
      <c r="A37" s="178"/>
      <c r="B37" s="179"/>
      <c r="C37" s="179"/>
      <c r="D37" s="178"/>
      <c r="E37" s="178"/>
    </row>
    <row r="38" spans="1:6" ht="17.25">
      <c r="A38" s="178" t="s">
        <v>80</v>
      </c>
      <c r="B38" s="180" t="s">
        <v>9</v>
      </c>
      <c r="C38" s="180">
        <f>+JUNIOR_D!I73</f>
        <v>3</v>
      </c>
      <c r="D38">
        <f>+JUNIOR_D!B73</f>
        <v>0</v>
      </c>
      <c r="E38" s="209">
        <f>+JUNIOR_D!B79</f>
        <v>0</v>
      </c>
      <c r="F38" s="372">
        <f>+C41</f>
        <v>1</v>
      </c>
    </row>
    <row r="39" spans="1:5" ht="13.5">
      <c r="A39" s="178"/>
      <c r="B39" s="179"/>
      <c r="C39" s="179"/>
      <c r="D39" s="178"/>
      <c r="E39" s="209">
        <f>+JUNIOR_D!B80</f>
        <v>0</v>
      </c>
    </row>
    <row r="40" spans="1:5" ht="13.5">
      <c r="A40" s="178"/>
      <c r="B40" s="179"/>
      <c r="C40" s="239"/>
      <c r="D40" s="178"/>
      <c r="E40" s="209">
        <f>+JUNIOR_D!B81</f>
        <v>0</v>
      </c>
    </row>
    <row r="41" spans="1:5" ht="17.25">
      <c r="A41" s="178"/>
      <c r="B41" s="179"/>
      <c r="C41" s="232">
        <f>RANK(D41,$D$31:$D$76,0)</f>
        <v>1</v>
      </c>
      <c r="D41" s="371">
        <f>+JUNIOR_D!U104</f>
        <v>0</v>
      </c>
      <c r="E41" s="209">
        <f>+JUNIOR_D!B82</f>
        <v>0</v>
      </c>
    </row>
    <row r="42" spans="1:5" ht="13.5">
      <c r="A42" s="178"/>
      <c r="B42" s="179"/>
      <c r="C42" s="179"/>
      <c r="D42" s="178"/>
      <c r="E42" s="178"/>
    </row>
    <row r="43" spans="1:6" ht="17.25">
      <c r="A43" s="178" t="s">
        <v>80</v>
      </c>
      <c r="B43" s="180" t="s">
        <v>9</v>
      </c>
      <c r="C43" s="180">
        <f>+JUNIOR_D!I109</f>
        <v>4</v>
      </c>
      <c r="D43">
        <f>+JUNIOR_D!B109</f>
        <v>0</v>
      </c>
      <c r="E43" s="209">
        <f>+JUNIOR_D!B115</f>
        <v>0</v>
      </c>
      <c r="F43" s="372">
        <f>+C46</f>
        <v>1</v>
      </c>
    </row>
    <row r="44" spans="1:5" ht="13.5">
      <c r="A44" s="178"/>
      <c r="B44" s="179"/>
      <c r="C44" s="179"/>
      <c r="D44" s="178"/>
      <c r="E44" s="209">
        <f>+JUNIOR_D!B116</f>
        <v>0</v>
      </c>
    </row>
    <row r="45" spans="1:5" ht="13.5">
      <c r="A45" s="178"/>
      <c r="B45" s="179"/>
      <c r="C45" s="239"/>
      <c r="D45" s="178"/>
      <c r="E45" s="209">
        <f>+JUNIOR_D!B117</f>
        <v>0</v>
      </c>
    </row>
    <row r="46" spans="1:5" ht="17.25">
      <c r="A46" s="178"/>
      <c r="B46" s="179"/>
      <c r="C46" s="232">
        <f>RANK(D46,$D$31:$D$76,0)</f>
        <v>1</v>
      </c>
      <c r="D46" s="371">
        <f>+JUNIOR_D!U140</f>
        <v>0</v>
      </c>
      <c r="E46" s="209">
        <f>+JUNIOR_D!B118</f>
        <v>0</v>
      </c>
    </row>
    <row r="47" spans="1:5" ht="13.5">
      <c r="A47" s="178"/>
      <c r="B47" s="179"/>
      <c r="C47" s="179"/>
      <c r="D47" s="178"/>
      <c r="E47" s="178"/>
    </row>
    <row r="48" spans="1:6" ht="17.25">
      <c r="A48" s="178" t="s">
        <v>80</v>
      </c>
      <c r="B48" s="180" t="s">
        <v>9</v>
      </c>
      <c r="C48" s="180">
        <f>+JUNIOR_D!I145</f>
        <v>5</v>
      </c>
      <c r="D48">
        <f>+JUNIOR_D!B145</f>
        <v>0</v>
      </c>
      <c r="E48" s="209">
        <f>+JUNIOR_D!B151</f>
        <v>0</v>
      </c>
      <c r="F48" s="372">
        <f>+C51</f>
        <v>1</v>
      </c>
    </row>
    <row r="49" spans="1:5" ht="13.5">
      <c r="A49" s="178"/>
      <c r="B49" s="179"/>
      <c r="C49" s="179"/>
      <c r="D49" s="178"/>
      <c r="E49" s="209">
        <f>+JUNIOR_D!B152</f>
        <v>0</v>
      </c>
    </row>
    <row r="50" spans="1:5" ht="13.5">
      <c r="A50" s="178"/>
      <c r="B50" s="179"/>
      <c r="C50" s="239"/>
      <c r="D50" s="178"/>
      <c r="E50" s="209">
        <f>+JUNIOR_D!B153</f>
        <v>0</v>
      </c>
    </row>
    <row r="51" spans="1:5" ht="17.25">
      <c r="A51" s="178"/>
      <c r="B51" s="179"/>
      <c r="C51" s="232">
        <f>RANK(D51,$D$31:$D$76,0)</f>
        <v>1</v>
      </c>
      <c r="D51" s="371">
        <f>+JUNIOR_D!U176</f>
        <v>0</v>
      </c>
      <c r="E51" s="209">
        <f>+JUNIOR_D!B154</f>
        <v>0</v>
      </c>
    </row>
    <row r="52" spans="1:5" ht="13.5">
      <c r="A52" s="178"/>
      <c r="B52" s="179"/>
      <c r="C52" s="179"/>
      <c r="D52" s="178"/>
      <c r="E52" s="178"/>
    </row>
    <row r="53" spans="1:6" ht="17.25">
      <c r="A53" s="178" t="s">
        <v>80</v>
      </c>
      <c r="B53" s="180" t="s">
        <v>9</v>
      </c>
      <c r="C53" s="180">
        <f>+JUNIOR_D!I181</f>
        <v>6</v>
      </c>
      <c r="D53">
        <f>+JUNIOR_D!B181</f>
        <v>0</v>
      </c>
      <c r="E53" s="209">
        <f>+JUNIOR_D!B187</f>
        <v>0</v>
      </c>
      <c r="F53" s="372">
        <f>+C56</f>
        <v>1</v>
      </c>
    </row>
    <row r="54" spans="1:5" ht="13.5">
      <c r="A54" s="178"/>
      <c r="B54" s="179"/>
      <c r="C54" s="179"/>
      <c r="D54" s="178"/>
      <c r="E54" s="209">
        <f>+JUNIOR_D!B188</f>
        <v>0</v>
      </c>
    </row>
    <row r="55" spans="1:5" ht="13.5">
      <c r="A55" s="178"/>
      <c r="B55" s="179"/>
      <c r="C55" s="239"/>
      <c r="D55" s="178"/>
      <c r="E55" s="209">
        <f>+JUNIOR_D!B189</f>
        <v>0</v>
      </c>
    </row>
    <row r="56" spans="1:5" ht="17.25">
      <c r="A56" s="178"/>
      <c r="B56" s="179"/>
      <c r="C56" s="232">
        <f>RANK(D56,$D$31:$D$76,0)</f>
        <v>1</v>
      </c>
      <c r="D56" s="371">
        <f>+JUNIOR_D!U212</f>
        <v>0</v>
      </c>
      <c r="E56" s="209">
        <f>+JUNIOR_D!B190</f>
        <v>0</v>
      </c>
    </row>
    <row r="57" spans="1:5" ht="13.5">
      <c r="A57" s="178"/>
      <c r="B57" s="179"/>
      <c r="C57" s="179"/>
      <c r="D57" s="178"/>
      <c r="E57" s="178"/>
    </row>
    <row r="58" spans="1:6" ht="17.25">
      <c r="A58" s="178" t="s">
        <v>80</v>
      </c>
      <c r="B58" s="180" t="s">
        <v>9</v>
      </c>
      <c r="C58" s="180">
        <f>+JUNIOR_D!I217</f>
        <v>7</v>
      </c>
      <c r="D58">
        <f>+JUNIOR_D!B217</f>
        <v>0</v>
      </c>
      <c r="E58" s="209">
        <f>+JUNIOR_D!B223</f>
        <v>0</v>
      </c>
      <c r="F58" s="372">
        <f>+C61</f>
        <v>1</v>
      </c>
    </row>
    <row r="59" spans="1:5" ht="13.5">
      <c r="A59" s="178"/>
      <c r="B59" s="179"/>
      <c r="C59" s="179"/>
      <c r="D59" s="178"/>
      <c r="E59" s="209">
        <f>+JUNIOR_D!B224</f>
        <v>0</v>
      </c>
    </row>
    <row r="60" spans="1:5" ht="13.5">
      <c r="A60" s="178"/>
      <c r="B60" s="179"/>
      <c r="C60" s="239"/>
      <c r="D60" s="178"/>
      <c r="E60" s="209">
        <f>+JUNIOR_D!B225</f>
        <v>0</v>
      </c>
    </row>
    <row r="61" spans="1:5" ht="17.25">
      <c r="A61" s="184"/>
      <c r="B61" s="179"/>
      <c r="C61" s="232">
        <f>RANK(D61,$D$31:$D$76,0)</f>
        <v>1</v>
      </c>
      <c r="D61" s="371">
        <f>+JUNIOR_D!U248</f>
        <v>0</v>
      </c>
      <c r="E61" s="209">
        <f>+JUNIOR_D!B226</f>
        <v>0</v>
      </c>
    </row>
    <row r="62" spans="1:5" ht="13.5">
      <c r="A62" s="178"/>
      <c r="B62" s="179"/>
      <c r="C62" s="179"/>
      <c r="D62" s="178"/>
      <c r="E62" s="178"/>
    </row>
    <row r="63" spans="1:6" ht="17.25">
      <c r="A63" s="178" t="s">
        <v>80</v>
      </c>
      <c r="B63" s="180" t="s">
        <v>9</v>
      </c>
      <c r="C63" s="180">
        <f>+JUNIOR_D!I253</f>
        <v>8</v>
      </c>
      <c r="D63">
        <f>+JUNIOR_D!B253</f>
        <v>0</v>
      </c>
      <c r="E63" s="209">
        <f>+JUNIOR_D!B259</f>
        <v>0</v>
      </c>
      <c r="F63" s="372">
        <f>+C66</f>
        <v>1</v>
      </c>
    </row>
    <row r="64" spans="1:5" ht="13.5">
      <c r="A64" s="178"/>
      <c r="B64" s="179"/>
      <c r="C64" s="179"/>
      <c r="D64" s="178"/>
      <c r="E64" s="209">
        <f>+JUNIOR_D!B260</f>
        <v>0</v>
      </c>
    </row>
    <row r="65" spans="1:5" ht="13.5">
      <c r="A65" s="178"/>
      <c r="B65" s="179"/>
      <c r="C65" s="239"/>
      <c r="D65" s="178"/>
      <c r="E65" s="209">
        <f>+JUNIOR_D!B261</f>
        <v>0</v>
      </c>
    </row>
    <row r="66" spans="1:5" ht="17.25">
      <c r="A66" s="184"/>
      <c r="B66" s="179"/>
      <c r="C66" s="232">
        <f>RANK(D66,$D$31:$D$76,0)</f>
        <v>1</v>
      </c>
      <c r="D66" s="371">
        <f>+JUNIOR_D!U284</f>
        <v>0</v>
      </c>
      <c r="E66" s="209">
        <f>+JUNIOR_D!B262</f>
        <v>0</v>
      </c>
    </row>
    <row r="67" spans="1:5" ht="13.5">
      <c r="A67" s="178"/>
      <c r="B67" s="179"/>
      <c r="C67" s="179"/>
      <c r="D67" s="178"/>
      <c r="E67" s="178"/>
    </row>
    <row r="68" spans="1:6" ht="17.25">
      <c r="A68" s="178" t="s">
        <v>80</v>
      </c>
      <c r="B68" s="180" t="s">
        <v>9</v>
      </c>
      <c r="C68" s="180">
        <f>+JUNIOR_D!I289</f>
        <v>9</v>
      </c>
      <c r="D68">
        <f>+JUNIOR_D!B289</f>
        <v>0</v>
      </c>
      <c r="E68" s="209">
        <f>+JUNIOR_D!B295</f>
        <v>0</v>
      </c>
      <c r="F68" s="372">
        <f>+C71</f>
        <v>1</v>
      </c>
    </row>
    <row r="69" spans="1:5" ht="13.5">
      <c r="A69" s="178"/>
      <c r="B69" s="179"/>
      <c r="C69" s="179"/>
      <c r="D69" s="178"/>
      <c r="E69" s="209">
        <f>+JUNIOR_D!B296</f>
        <v>0</v>
      </c>
    </row>
    <row r="70" spans="1:5" ht="13.5">
      <c r="A70" s="178"/>
      <c r="B70" s="179"/>
      <c r="C70" s="239"/>
      <c r="D70" s="178"/>
      <c r="E70" s="209">
        <f>+JUNIOR_D!B297</f>
        <v>0</v>
      </c>
    </row>
    <row r="71" spans="1:5" ht="17.25">
      <c r="A71" s="184"/>
      <c r="B71" s="179"/>
      <c r="C71" s="232">
        <f>RANK(D71,$D$31:$D$76,0)</f>
        <v>1</v>
      </c>
      <c r="D71" s="371">
        <f>+JUNIOR_D!U320</f>
        <v>0</v>
      </c>
      <c r="E71" s="209">
        <f>+JUNIOR_D!B298</f>
        <v>0</v>
      </c>
    </row>
    <row r="72" spans="1:5" ht="13.5">
      <c r="A72" s="178"/>
      <c r="B72" s="179"/>
      <c r="C72" s="179"/>
      <c r="D72" s="178"/>
      <c r="E72" s="178"/>
    </row>
    <row r="73" spans="1:5" ht="13.5">
      <c r="A73" s="178" t="s">
        <v>80</v>
      </c>
      <c r="B73" s="180" t="s">
        <v>9</v>
      </c>
      <c r="C73" s="180">
        <f>+JUNIOR_D!I325</f>
        <v>999</v>
      </c>
      <c r="D73">
        <f>+JUNIOR_D!B325</f>
        <v>0</v>
      </c>
      <c r="E73" s="209">
        <f>+JUNIOR_D!B331</f>
        <v>0</v>
      </c>
    </row>
    <row r="74" spans="1:5" ht="13.5">
      <c r="A74" s="178"/>
      <c r="B74" s="179"/>
      <c r="C74" s="179"/>
      <c r="D74" s="178"/>
      <c r="E74" s="209">
        <f>+JUNIOR_D!B332</f>
        <v>0</v>
      </c>
    </row>
    <row r="75" spans="1:5" ht="13.5">
      <c r="A75" s="178"/>
      <c r="B75" s="179"/>
      <c r="C75" s="239"/>
      <c r="D75" s="178"/>
      <c r="E75" s="209">
        <f>+JUNIOR_D!B333</f>
        <v>0</v>
      </c>
    </row>
    <row r="76" spans="1:5" ht="17.25">
      <c r="A76" s="184"/>
      <c r="B76" s="179"/>
      <c r="C76" s="232">
        <f>RANK(D76,$D$31:$D$76,0)</f>
        <v>1</v>
      </c>
      <c r="D76" s="371">
        <f>+JUNIOR_D!U356</f>
        <v>0</v>
      </c>
      <c r="E76" s="209">
        <f>+JUNIOR_D!B334</f>
        <v>0</v>
      </c>
    </row>
    <row r="77" spans="1:5" ht="13.5">
      <c r="A77" s="178"/>
      <c r="B77" s="178"/>
      <c r="C77" s="178"/>
      <c r="D77" s="178"/>
      <c r="E77" s="178"/>
    </row>
    <row r="78" spans="1:5" ht="13.5">
      <c r="A78" s="178"/>
      <c r="B78" s="178"/>
      <c r="C78" s="178"/>
      <c r="D78" s="178"/>
      <c r="E78" s="178"/>
    </row>
    <row r="79" spans="1:5" ht="13.5">
      <c r="A79" s="178"/>
      <c r="B79" s="178"/>
      <c r="C79" s="178"/>
      <c r="D79" s="178"/>
      <c r="E79" s="178"/>
    </row>
    <row r="80" spans="1:5" ht="13.5">
      <c r="A80" s="178"/>
      <c r="B80" s="178"/>
      <c r="C80" s="178"/>
      <c r="D80" s="178"/>
      <c r="E80" s="178"/>
    </row>
    <row r="81" spans="1:5" ht="13.5">
      <c r="A81" s="178"/>
      <c r="B81" s="178"/>
      <c r="C81" s="178"/>
      <c r="D81" s="178"/>
      <c r="E81" s="178"/>
    </row>
    <row r="82" spans="1:5" ht="13.5">
      <c r="A82" s="178"/>
      <c r="B82" s="178"/>
      <c r="C82" s="178"/>
      <c r="D82" s="178"/>
      <c r="E82" s="178"/>
    </row>
    <row r="83" spans="1:5" ht="13.5">
      <c r="A83" s="246"/>
      <c r="B83" s="247"/>
      <c r="C83" s="248"/>
      <c r="D83" s="248"/>
      <c r="E83" s="248"/>
    </row>
    <row r="84" spans="1:5" ht="13.5">
      <c r="A84" s="246"/>
      <c r="B84" s="247"/>
      <c r="C84" s="248"/>
      <c r="D84" s="248"/>
      <c r="E84" s="248"/>
    </row>
    <row r="85" spans="1:5" ht="13.5">
      <c r="A85" s="210" t="s">
        <v>81</v>
      </c>
      <c r="B85" s="211"/>
      <c r="C85" s="245" t="s">
        <v>81</v>
      </c>
      <c r="D85" s="245" t="s">
        <v>81</v>
      </c>
      <c r="E85" s="245" t="s">
        <v>81</v>
      </c>
    </row>
    <row r="86" spans="1:3" ht="14.25" thickBot="1">
      <c r="A86" s="246"/>
      <c r="B86" s="247"/>
      <c r="C86" s="248"/>
    </row>
    <row r="87" spans="1:13" ht="27.75" thickBot="1">
      <c r="A87" s="202" t="s">
        <v>20</v>
      </c>
      <c r="B87" s="201" t="s">
        <v>22</v>
      </c>
      <c r="C87" s="197" t="s">
        <v>28</v>
      </c>
      <c r="D87" s="203" t="s">
        <v>79</v>
      </c>
      <c r="E87" s="207" t="s">
        <v>70</v>
      </c>
      <c r="F87" s="276" t="s">
        <v>142</v>
      </c>
      <c r="H87" t="s">
        <v>20</v>
      </c>
      <c r="I87" t="s">
        <v>22</v>
      </c>
      <c r="J87" t="s">
        <v>28</v>
      </c>
      <c r="K87" t="s">
        <v>79</v>
      </c>
      <c r="L87" t="s">
        <v>70</v>
      </c>
      <c r="M87" t="s">
        <v>142</v>
      </c>
    </row>
    <row r="88" spans="1:13" ht="17.25">
      <c r="A88" s="178" t="s">
        <v>81</v>
      </c>
      <c r="B88" s="180" t="s">
        <v>9</v>
      </c>
      <c r="C88" s="180">
        <f>+SENIOR_D!I1</f>
        <v>10</v>
      </c>
      <c r="D88" s="131">
        <f>+SENIOR_D!B1</f>
        <v>0</v>
      </c>
      <c r="E88" s="209">
        <f>+SENIOR_D!B7</f>
        <v>0</v>
      </c>
      <c r="F88" s="372">
        <f>+C91</f>
        <v>1</v>
      </c>
      <c r="H88" t="s">
        <v>81</v>
      </c>
      <c r="I88" t="s">
        <v>9</v>
      </c>
      <c r="J88">
        <v>14</v>
      </c>
      <c r="K88" t="s">
        <v>177</v>
      </c>
      <c r="L88">
        <v>92</v>
      </c>
      <c r="M88">
        <v>6</v>
      </c>
    </row>
    <row r="89" spans="1:13" ht="13.5">
      <c r="A89" s="178"/>
      <c r="B89" s="179"/>
      <c r="C89" s="179"/>
      <c r="D89" s="178"/>
      <c r="E89" s="209">
        <f>+SENIOR_D!B8</f>
        <v>0</v>
      </c>
      <c r="H89" t="s">
        <v>81</v>
      </c>
      <c r="I89" t="s">
        <v>9</v>
      </c>
      <c r="J89">
        <v>13</v>
      </c>
      <c r="K89" t="s">
        <v>176</v>
      </c>
      <c r="L89">
        <v>88</v>
      </c>
      <c r="M89">
        <v>5</v>
      </c>
    </row>
    <row r="90" spans="1:13" ht="13.5">
      <c r="A90" s="178"/>
      <c r="B90" s="179"/>
      <c r="C90" s="239"/>
      <c r="D90" s="178"/>
      <c r="E90" s="209">
        <f>+SENIOR_D!B9</f>
        <v>0</v>
      </c>
      <c r="H90" t="s">
        <v>81</v>
      </c>
      <c r="I90" t="s">
        <v>9</v>
      </c>
      <c r="J90">
        <v>15</v>
      </c>
      <c r="K90" t="s">
        <v>178</v>
      </c>
      <c r="L90">
        <v>96</v>
      </c>
      <c r="M90">
        <v>4</v>
      </c>
    </row>
    <row r="91" spans="1:13" ht="17.25">
      <c r="A91" s="184"/>
      <c r="B91" s="179"/>
      <c r="C91" s="232">
        <f>RANK(D91,$D$91:$D$126,0)</f>
        <v>1</v>
      </c>
      <c r="D91" s="371">
        <f>+SENIOR_D!U32</f>
        <v>0</v>
      </c>
      <c r="E91" s="209">
        <f>+SENIOR_D!B10</f>
        <v>0</v>
      </c>
      <c r="H91" t="s">
        <v>81</v>
      </c>
      <c r="I91" t="s">
        <v>9</v>
      </c>
      <c r="J91">
        <v>10</v>
      </c>
      <c r="K91" t="s">
        <v>173</v>
      </c>
      <c r="L91">
        <v>76</v>
      </c>
      <c r="M91">
        <v>3</v>
      </c>
    </row>
    <row r="92" spans="1:13" ht="13.5">
      <c r="A92" s="184"/>
      <c r="B92" s="185"/>
      <c r="C92" s="185"/>
      <c r="D92" s="184"/>
      <c r="E92" s="185"/>
      <c r="H92" t="s">
        <v>81</v>
      </c>
      <c r="I92" t="s">
        <v>9</v>
      </c>
      <c r="J92">
        <v>11</v>
      </c>
      <c r="K92" t="s">
        <v>174</v>
      </c>
      <c r="L92">
        <v>80</v>
      </c>
      <c r="M92">
        <v>2</v>
      </c>
    </row>
    <row r="93" spans="1:13" ht="17.25">
      <c r="A93" s="178" t="s">
        <v>81</v>
      </c>
      <c r="B93" s="180" t="s">
        <v>9</v>
      </c>
      <c r="C93" s="180">
        <f>+SENIOR_D!I37</f>
        <v>11</v>
      </c>
      <c r="D93" s="131">
        <f>+SENIOR_D!B37</f>
        <v>0</v>
      </c>
      <c r="E93" s="209">
        <f>+SENIOR_D!B43</f>
        <v>0</v>
      </c>
      <c r="F93" s="372">
        <f>+C96</f>
        <v>1</v>
      </c>
      <c r="H93" t="s">
        <v>81</v>
      </c>
      <c r="I93" t="s">
        <v>9</v>
      </c>
      <c r="J93">
        <v>12</v>
      </c>
      <c r="K93" t="s">
        <v>175</v>
      </c>
      <c r="L93">
        <v>84</v>
      </c>
      <c r="M93">
        <v>1</v>
      </c>
    </row>
    <row r="94" spans="1:12" ht="13.5">
      <c r="A94" s="178"/>
      <c r="B94" s="179"/>
      <c r="C94" s="179"/>
      <c r="D94" s="178"/>
      <c r="E94" s="209">
        <f>+SENIOR_D!B44</f>
        <v>0</v>
      </c>
      <c r="L94">
        <v>77</v>
      </c>
    </row>
    <row r="95" spans="1:12" ht="13.5">
      <c r="A95" s="178"/>
      <c r="B95" s="179"/>
      <c r="C95" s="239"/>
      <c r="D95" s="178"/>
      <c r="E95" s="209">
        <f>+SENIOR_D!B45</f>
        <v>0</v>
      </c>
      <c r="L95">
        <v>78</v>
      </c>
    </row>
    <row r="96" spans="1:12" ht="17.25">
      <c r="A96" s="178"/>
      <c r="B96" s="179"/>
      <c r="C96" s="232">
        <f>RANK(D96,$D$91:$D$126,0)</f>
        <v>1</v>
      </c>
      <c r="D96" s="371">
        <f>+SENIOR_D!U68</f>
        <v>0</v>
      </c>
      <c r="E96" s="209">
        <f>+SENIOR_D!B46</f>
        <v>0</v>
      </c>
      <c r="J96">
        <v>3</v>
      </c>
      <c r="K96">
        <v>681.5</v>
      </c>
      <c r="L96">
        <v>79</v>
      </c>
    </row>
    <row r="97" spans="1:5" ht="13.5">
      <c r="A97" s="178"/>
      <c r="B97" s="179"/>
      <c r="C97" s="179"/>
      <c r="D97" s="178"/>
      <c r="E97" s="178"/>
    </row>
    <row r="98" spans="1:12" ht="17.25">
      <c r="A98" s="178" t="s">
        <v>81</v>
      </c>
      <c r="B98" s="180" t="s">
        <v>9</v>
      </c>
      <c r="C98" s="180">
        <f>+SENIOR_D!I73</f>
        <v>12</v>
      </c>
      <c r="D98" s="131">
        <f>+SENIOR_D!B73</f>
        <v>0</v>
      </c>
      <c r="E98" s="209">
        <f>+SENIOR_D!B79</f>
        <v>0</v>
      </c>
      <c r="F98" s="372">
        <f>+C101</f>
        <v>1</v>
      </c>
      <c r="L98">
        <v>81</v>
      </c>
    </row>
    <row r="99" spans="1:12" ht="13.5">
      <c r="A99" s="178"/>
      <c r="B99" s="179"/>
      <c r="C99" s="179"/>
      <c r="D99" s="178"/>
      <c r="E99" s="209">
        <f>+SENIOR_D!B80</f>
        <v>0</v>
      </c>
      <c r="L99">
        <v>82</v>
      </c>
    </row>
    <row r="100" spans="1:12" ht="13.5">
      <c r="A100" s="178"/>
      <c r="B100" s="179"/>
      <c r="C100" s="239"/>
      <c r="D100" s="178"/>
      <c r="E100" s="209">
        <f>+SENIOR_D!B81</f>
        <v>0</v>
      </c>
      <c r="J100">
        <v>2</v>
      </c>
      <c r="K100">
        <v>695</v>
      </c>
      <c r="L100">
        <v>83</v>
      </c>
    </row>
    <row r="101" spans="1:5" ht="17.25">
      <c r="A101" s="178"/>
      <c r="B101" s="179"/>
      <c r="C101" s="232">
        <f>RANK(D101,$D$91:$D$126,0)</f>
        <v>1</v>
      </c>
      <c r="D101" s="371">
        <f>+SENIOR_D!U104</f>
        <v>0</v>
      </c>
      <c r="E101" s="209">
        <f>+SENIOR_D!B82</f>
        <v>0</v>
      </c>
    </row>
    <row r="102" spans="1:12" ht="13.5">
      <c r="A102" s="178"/>
      <c r="B102" s="179"/>
      <c r="C102" s="179"/>
      <c r="D102" s="178"/>
      <c r="E102" s="178"/>
      <c r="L102">
        <v>85</v>
      </c>
    </row>
    <row r="103" spans="1:12" ht="17.25">
      <c r="A103" s="178" t="s">
        <v>81</v>
      </c>
      <c r="B103" s="180" t="s">
        <v>9</v>
      </c>
      <c r="C103" s="180">
        <f>+SENIOR_D!I109</f>
        <v>13</v>
      </c>
      <c r="D103" s="131">
        <f>+SENIOR_D!B109</f>
        <v>0</v>
      </c>
      <c r="E103" s="209">
        <f>+SENIOR_D!B115</f>
        <v>0</v>
      </c>
      <c r="F103" s="372">
        <f>+C106</f>
        <v>1</v>
      </c>
      <c r="L103">
        <v>86</v>
      </c>
    </row>
    <row r="104" spans="1:12" ht="13.5">
      <c r="A104" s="178"/>
      <c r="B104" s="179"/>
      <c r="C104" s="179"/>
      <c r="D104" s="178"/>
      <c r="E104" s="209">
        <f>+SENIOR_D!B116</f>
        <v>0</v>
      </c>
      <c r="J104">
        <v>1</v>
      </c>
      <c r="K104">
        <v>755</v>
      </c>
      <c r="L104">
        <v>87</v>
      </c>
    </row>
    <row r="105" spans="1:5" ht="13.5">
      <c r="A105" s="178"/>
      <c r="B105" s="179"/>
      <c r="C105" s="239"/>
      <c r="D105" s="178"/>
      <c r="E105" s="209">
        <f>+SENIOR_D!B117</f>
        <v>0</v>
      </c>
    </row>
    <row r="106" spans="1:12" ht="17.25">
      <c r="A106" s="178"/>
      <c r="B106" s="179"/>
      <c r="C106" s="232">
        <f>RANK(D106,$D$91:$D$126,0)</f>
        <v>1</v>
      </c>
      <c r="D106" s="371">
        <f>+SENIOR_D!U140</f>
        <v>0</v>
      </c>
      <c r="E106" s="209">
        <f>+SENIOR_D!B118</f>
        <v>0</v>
      </c>
      <c r="L106">
        <v>89</v>
      </c>
    </row>
    <row r="107" spans="1:12" ht="13.5">
      <c r="A107" s="178"/>
      <c r="B107" s="179"/>
      <c r="C107" s="179"/>
      <c r="D107" s="178"/>
      <c r="E107" s="178"/>
      <c r="L107">
        <v>90</v>
      </c>
    </row>
    <row r="108" spans="1:12" ht="17.25">
      <c r="A108" s="178" t="s">
        <v>81</v>
      </c>
      <c r="B108" s="180" t="s">
        <v>9</v>
      </c>
      <c r="C108" s="180">
        <f>+SENIOR_D!I145</f>
        <v>14</v>
      </c>
      <c r="D108" s="131">
        <f>+SENIOR_D!B145</f>
        <v>0</v>
      </c>
      <c r="E108" s="209">
        <f>+SENIOR_D!B151</f>
        <v>0</v>
      </c>
      <c r="F108" s="372">
        <f>+C111</f>
        <v>1</v>
      </c>
      <c r="J108">
        <v>5</v>
      </c>
      <c r="K108">
        <v>644</v>
      </c>
      <c r="L108">
        <v>91</v>
      </c>
    </row>
    <row r="109" spans="1:5" ht="13.5">
      <c r="A109" s="178"/>
      <c r="B109" s="179"/>
      <c r="C109" s="179"/>
      <c r="D109" s="178"/>
      <c r="E109" s="209">
        <f>+SENIOR_D!B152</f>
        <v>0</v>
      </c>
    </row>
    <row r="110" spans="1:12" ht="13.5">
      <c r="A110" s="178"/>
      <c r="B110" s="179"/>
      <c r="C110" s="239"/>
      <c r="D110" s="178"/>
      <c r="E110" s="209">
        <f>+SENIOR_D!B153</f>
        <v>0</v>
      </c>
      <c r="L110">
        <v>93</v>
      </c>
    </row>
    <row r="111" spans="1:12" ht="17.25">
      <c r="A111" s="178"/>
      <c r="B111" s="179"/>
      <c r="C111" s="232">
        <f>RANK(D111,$D$91:$D$126,0)</f>
        <v>1</v>
      </c>
      <c r="D111" s="371">
        <f>+SENIOR_D!U176</f>
        <v>0</v>
      </c>
      <c r="E111" s="209">
        <f>+SENIOR_D!B154</f>
        <v>0</v>
      </c>
      <c r="L111">
        <v>94</v>
      </c>
    </row>
    <row r="112" spans="1:12" ht="13.5">
      <c r="A112" s="178"/>
      <c r="B112" s="179"/>
      <c r="J112">
        <v>6</v>
      </c>
      <c r="K112">
        <v>632.5</v>
      </c>
      <c r="L112">
        <v>95</v>
      </c>
    </row>
    <row r="113" spans="1:6" ht="17.25">
      <c r="A113" s="178" t="s">
        <v>81</v>
      </c>
      <c r="B113" s="180" t="s">
        <v>9</v>
      </c>
      <c r="C113" s="180">
        <f>+SENIOR_D!I181</f>
        <v>999</v>
      </c>
      <c r="D113" s="131">
        <f>+SENIOR_D!B181</f>
        <v>0</v>
      </c>
      <c r="E113" s="209">
        <f>+SENIOR_D!B187</f>
        <v>0</v>
      </c>
      <c r="F113" s="372">
        <f>+C116</f>
        <v>1</v>
      </c>
    </row>
    <row r="114" spans="1:5" ht="13.5">
      <c r="A114" s="178"/>
      <c r="B114" s="179"/>
      <c r="C114" s="179"/>
      <c r="D114" s="178"/>
      <c r="E114" s="209">
        <f>+SENIOR_D!B188</f>
        <v>0</v>
      </c>
    </row>
    <row r="115" spans="1:5" ht="13.5">
      <c r="A115" s="178"/>
      <c r="B115" s="179"/>
      <c r="C115" s="239"/>
      <c r="D115" s="178"/>
      <c r="E115" s="209">
        <f>+SENIOR_D!B189</f>
        <v>0</v>
      </c>
    </row>
    <row r="116" spans="1:5" ht="17.25">
      <c r="A116" s="178"/>
      <c r="B116" s="179"/>
      <c r="C116" s="232">
        <f>RANK(D116,$D$91:$D$126,0)</f>
        <v>1</v>
      </c>
      <c r="D116" s="371">
        <f>+SENIOR_D!U212</f>
        <v>0</v>
      </c>
      <c r="E116" s="209">
        <f>+SENIOR_D!B190</f>
        <v>0</v>
      </c>
    </row>
    <row r="117" spans="1:2" ht="13.5">
      <c r="A117" s="178"/>
      <c r="B117" s="179"/>
    </row>
    <row r="118" spans="1:5" ht="13.5">
      <c r="A118" s="178" t="s">
        <v>81</v>
      </c>
      <c r="B118" s="180" t="s">
        <v>9</v>
      </c>
      <c r="C118" s="180"/>
      <c r="E118" s="209"/>
    </row>
    <row r="119" spans="1:5" ht="13.5">
      <c r="A119" s="178"/>
      <c r="B119" s="179"/>
      <c r="C119" s="179"/>
      <c r="D119" s="178"/>
      <c r="E119" s="209"/>
    </row>
    <row r="120" spans="1:5" ht="13.5">
      <c r="A120" s="178"/>
      <c r="B120" s="179"/>
      <c r="C120" s="239"/>
      <c r="D120" s="178"/>
      <c r="E120" s="209"/>
    </row>
    <row r="121" spans="1:5" ht="17.25">
      <c r="A121" s="178"/>
      <c r="B121" s="179"/>
      <c r="C121" s="232">
        <f>RANK(D121,$D$91:$D$126,0)</f>
        <v>1</v>
      </c>
      <c r="D121" s="213"/>
      <c r="E121" s="181"/>
    </row>
    <row r="122" spans="1:2" ht="13.5">
      <c r="A122" s="178"/>
      <c r="B122" s="179"/>
    </row>
    <row r="123" spans="1:5" ht="13.5">
      <c r="A123" s="178" t="s">
        <v>81</v>
      </c>
      <c r="B123" s="180" t="s">
        <v>9</v>
      </c>
      <c r="C123" s="180"/>
      <c r="E123" s="209"/>
    </row>
    <row r="124" spans="1:5" ht="13.5">
      <c r="A124" s="178"/>
      <c r="B124" s="179"/>
      <c r="C124" s="179"/>
      <c r="D124" s="178"/>
      <c r="E124" s="209"/>
    </row>
    <row r="125" spans="1:5" ht="13.5">
      <c r="A125" s="178"/>
      <c r="B125" s="179"/>
      <c r="C125" s="239"/>
      <c r="D125" s="178"/>
      <c r="E125" s="209"/>
    </row>
    <row r="126" spans="1:5" ht="17.25">
      <c r="A126" s="178"/>
      <c r="B126" s="179"/>
      <c r="C126" s="232">
        <f>RANK(D126,$D$91:$D$126,0)</f>
        <v>1</v>
      </c>
      <c r="D126" s="213"/>
      <c r="E126" s="181"/>
    </row>
  </sheetData>
  <conditionalFormatting sqref="P20 P22:P33">
    <cfRule type="cellIs" priority="1" dxfId="3" operator="lessThan" stopIfTrue="1">
      <formula>13</formula>
    </cfRule>
  </conditionalFormatting>
  <conditionalFormatting sqref="S5:S15 S17 S20 S22:S33">
    <cfRule type="cellIs" priority="2" dxfId="4" operator="equal" stopIfTrue="1">
      <formula>"GHOST"</formula>
    </cfRule>
  </conditionalFormatting>
  <printOptions/>
  <pageMargins left="0.75" right="0.75" top="1" bottom="1" header="0.5" footer="0.5"/>
  <pageSetup horizontalDpi="600" verticalDpi="600" orientation="portrait" scale="93" r:id="rId1"/>
  <rowBreaks count="3" manualBreakCount="3">
    <brk id="25" max="255" man="1"/>
    <brk id="7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 Symes</cp:lastModifiedBy>
  <cp:lastPrinted>2011-04-02T21:09:18Z</cp:lastPrinted>
  <dcterms:created xsi:type="dcterms:W3CDTF">1999-04-15T00:40:48Z</dcterms:created>
  <dcterms:modified xsi:type="dcterms:W3CDTF">2013-02-23T18:19:32Z</dcterms:modified>
  <cp:category/>
  <cp:version/>
  <cp:contentType/>
  <cp:contentStatus/>
</cp:coreProperties>
</file>